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685" documentId="13_ncr:1_{F6CB121F-512D-4AA6-A0C1-0FB36C537598}" xr6:coauthVersionLast="47" xr6:coauthVersionMax="47" xr10:uidLastSave="{8C4BCE69-3E97-4D56-9A3C-93F501BF8A9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G5" i="1"/>
  <c r="L5" i="1"/>
  <c r="G6" i="1"/>
  <c r="L6" i="1"/>
</calcChain>
</file>

<file path=xl/sharedStrings.xml><?xml version="1.0" encoding="utf-8"?>
<sst xmlns="http://schemas.openxmlformats.org/spreadsheetml/2006/main" count="178620" uniqueCount="39089">
  <si>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</si>
  <si>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</si>
  <si>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</si>
  <si>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</si>
  <si>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</si>
  <si>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</si>
  <si>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</si>
  <si>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</si>
  <si>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</si>
  <si>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</si>
  <si>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</si>
  <si>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</si>
  <si>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</si>
  <si>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</si>
  <si>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</si>
  <si>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</si>
  <si>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</si>
  <si>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</si>
  <si>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</si>
  <si>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</si>
  <si>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</si>
  <si>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</si>
  <si>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</si>
  <si>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</si>
  <si>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</si>
  <si>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</si>
  <si>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</si>
  <si>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</si>
  <si>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</si>
  <si>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</si>
  <si>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</si>
  <si>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</si>
  <si>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</si>
  <si>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</si>
  <si>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</si>
  <si>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</si>
  <si>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</si>
  <si>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</si>
  <si>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</si>
  <si>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</si>
  <si>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</si>
  <si>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</si>
  <si>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</si>
  <si>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</si>
  <si>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</si>
  <si>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</si>
  <si>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</si>
  <si>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</si>
  <si>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</si>
  <si>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</si>
  <si>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</si>
  <si>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</si>
  <si>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</si>
  <si>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</si>
  <si>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</si>
  <si>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</si>
  <si>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</si>
  <si>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</si>
  <si>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</si>
  <si>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</si>
  <si>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</si>
  <si>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</si>
  <si>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</si>
  <si>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</si>
  <si>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</si>
  <si>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</si>
  <si>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</si>
  <si>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</si>
  <si>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</si>
  <si>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</si>
  <si>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</si>
  <si>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</si>
  <si>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</si>
  <si>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</si>
  <si>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</si>
  <si>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</si>
  <si>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</si>
  <si>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</si>
  <si>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</si>
  <si>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</si>
  <si>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</si>
  <si>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</si>
  <si>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</si>
  <si>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</si>
  <si>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</si>
  <si>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</si>
  <si>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</si>
  <si>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</si>
  <si>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</si>
  <si>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</si>
  <si>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</si>
  <si>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</si>
  <si>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</si>
  <si>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</si>
  <si>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</si>
  <si>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</si>
  <si>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</si>
  <si>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</si>
  <si>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</si>
  <si>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</si>
  <si>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</si>
  <si>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</si>
  <si>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</si>
  <si>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</si>
  <si>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</si>
  <si>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</si>
  <si>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</si>
  <si>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</si>
  <si>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</si>
  <si>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</si>
  <si>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</si>
  <si>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</si>
  <si>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</si>
  <si>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</si>
  <si>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</si>
  <si>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</si>
  <si>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</si>
  <si>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</si>
  <si>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</si>
  <si>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</si>
  <si>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</si>
  <si>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</si>
  <si>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</si>
  <si>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</si>
  <si>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</si>
  <si>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</si>
  <si>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</si>
  <si>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</si>
  <si>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</si>
  <si>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</si>
  <si>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</si>
  <si>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</si>
  <si>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</si>
  <si>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</si>
  <si>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</si>
  <si>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</si>
  <si>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</si>
  <si>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</si>
  <si>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</si>
  <si>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</si>
  <si>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</si>
  <si>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</si>
  <si>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</si>
  <si>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</si>
  <si>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</si>
  <si>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</si>
  <si>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</si>
  <si>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</si>
  <si>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</si>
  <si>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</si>
  <si>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</si>
  <si>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</si>
  <si>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</si>
  <si>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</si>
  <si>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</si>
  <si>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</si>
  <si>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</si>
  <si>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</si>
  <si>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</si>
  <si>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</si>
  <si>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</si>
  <si>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</si>
  <si>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</si>
  <si>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</si>
  <si>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</si>
  <si>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</si>
  <si>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</si>
  <si>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</si>
  <si>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</si>
  <si>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</si>
  <si>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</si>
  <si>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</si>
  <si>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</si>
  <si>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</si>
  <si>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</si>
  <si>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</si>
  <si>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</si>
  <si>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</si>
  <si>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</si>
  <si>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</si>
  <si>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</si>
  <si>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</si>
  <si>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</si>
  <si>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</si>
  <si>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</si>
  <si>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</si>
  <si>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</si>
  <si>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</si>
  <si>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</si>
  <si>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</si>
  <si>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</si>
  <si>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</si>
  <si>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</si>
  <si>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</si>
  <si>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</si>
  <si>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</si>
  <si>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</si>
  <si>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</si>
  <si>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</si>
  <si>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</si>
  <si>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</si>
  <si>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</si>
  <si>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</si>
  <si>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</si>
  <si>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</si>
  <si>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</si>
  <si>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</si>
  <si>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</si>
  <si>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</si>
  <si>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</si>
  <si>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</si>
  <si>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</si>
  <si>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</si>
  <si>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</si>
  <si>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</si>
  <si>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</si>
  <si>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</si>
  <si>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</si>
  <si>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</si>
  <si>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</si>
  <si>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</si>
  <si>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</si>
  <si>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</si>
  <si>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</si>
  <si>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</si>
  <si>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</si>
  <si>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</si>
  <si>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</si>
  <si>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</si>
  <si>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</si>
  <si>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</si>
  <si>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</si>
  <si>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</si>
  <si>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</si>
  <si>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</si>
  <si>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</si>
  <si>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</si>
  <si>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</si>
  <si>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</si>
  <si>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</si>
  <si>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</si>
  <si>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</si>
  <si>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</si>
  <si>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</si>
  <si>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</si>
  <si>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</si>
  <si>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</si>
  <si>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</si>
  <si>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</si>
  <si>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</si>
  <si>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</si>
  <si>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</si>
  <si>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</si>
  <si>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</si>
  <si>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</si>
  <si>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</si>
  <si>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</si>
  <si>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</si>
  <si>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</si>
  <si>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</si>
  <si>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</si>
  <si>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</si>
  <si>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</si>
  <si>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</si>
  <si>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</si>
  <si>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</si>
  <si>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</si>
  <si>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</si>
  <si>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</si>
  <si>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</si>
  <si>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</si>
  <si>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</si>
  <si>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</si>
  <si>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</si>
  <si>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</si>
  <si>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</si>
  <si>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</si>
  <si>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</si>
  <si>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</si>
  <si>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</si>
  <si>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</si>
  <si>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</si>
  <si>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</si>
  <si>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</si>
  <si>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</si>
  <si>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</si>
  <si>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</si>
  <si>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</si>
  <si>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</si>
  <si>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</si>
  <si>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</si>
  <si>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</si>
  <si>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</si>
  <si>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</si>
  <si>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</si>
  <si>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</si>
  <si>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</si>
  <si>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</si>
  <si>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</si>
  <si>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</si>
  <si>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</si>
  <si>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</si>
  <si>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</si>
  <si>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</si>
  <si>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</si>
  <si>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</si>
  <si>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</si>
  <si>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</si>
  <si>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</si>
  <si>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</si>
  <si>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</si>
  <si>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</si>
  <si>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</si>
  <si>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</si>
  <si>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</si>
  <si>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</si>
  <si>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</si>
  <si>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</si>
  <si>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</si>
  <si>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</si>
  <si>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</si>
  <si>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</si>
  <si>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</si>
  <si>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</si>
  <si>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</si>
  <si>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</si>
  <si>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</si>
  <si>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</si>
  <si>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</si>
  <si>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</si>
  <si>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</si>
  <si>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</si>
  <si>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</si>
  <si>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</si>
  <si>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</si>
  <si>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</si>
  <si>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</si>
  <si>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</si>
  <si>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</si>
  <si>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</si>
  <si>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</si>
  <si>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</si>
  <si>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</si>
  <si>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</si>
  <si>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</si>
  <si>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</si>
  <si>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</si>
  <si>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</si>
  <si>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</si>
  <si>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</si>
  <si>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</si>
  <si>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</si>
  <si>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</si>
  <si>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</si>
  <si>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</si>
  <si>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</si>
  <si>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</si>
  <si>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</si>
  <si>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</si>
  <si>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</si>
  <si>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</si>
  <si>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</si>
  <si>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</si>
  <si>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</si>
  <si>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</si>
  <si>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</si>
  <si>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</si>
  <si>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</si>
  <si>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</si>
  <si>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</si>
  <si>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</si>
  <si>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</si>
  <si>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</si>
  <si>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</si>
  <si>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</si>
  <si>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</si>
  <si>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</si>
  <si>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</si>
  <si>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</si>
  <si>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</si>
  <si>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</si>
  <si>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</si>
  <si>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</si>
  <si>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</si>
  <si>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</si>
  <si>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</si>
  <si>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</si>
  <si>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</si>
  <si>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</si>
  <si>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</si>
  <si>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</si>
  <si>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</si>
  <si>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</si>
  <si>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</si>
  <si>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</si>
  <si>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</si>
  <si>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</si>
  <si>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</si>
  <si>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</si>
  <si>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</si>
  <si>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</si>
  <si>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</si>
  <si>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</si>
  <si>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</si>
  <si>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</si>
  <si>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</si>
  <si>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</si>
  <si>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</si>
  <si>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</si>
  <si>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</si>
  <si>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</si>
  <si>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</si>
  <si>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</si>
  <si>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</si>
  <si>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</si>
  <si>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</si>
  <si>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</si>
  <si>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</si>
  <si>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</si>
  <si>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</si>
  <si>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</si>
  <si>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</si>
  <si>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</si>
  <si>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</si>
  <si>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</si>
  <si>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</si>
  <si>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</si>
  <si>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</si>
  <si>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</si>
  <si>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</si>
  <si>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</si>
  <si>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</si>
  <si>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</si>
  <si>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</si>
  <si>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</si>
  <si>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</si>
  <si>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</si>
  <si>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</si>
  <si>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</si>
  <si>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</si>
  <si>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</si>
  <si>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</si>
  <si>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</si>
  <si>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</si>
  <si>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</si>
  <si>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</si>
  <si>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</si>
  <si>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</si>
  <si>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</si>
  <si>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</si>
  <si>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</si>
  <si>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</si>
  <si>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</si>
  <si>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</si>
  <si>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</si>
  <si>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</si>
  <si>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</si>
  <si>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</si>
  <si>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</si>
  <si>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</si>
  <si>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</si>
  <si>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</si>
  <si>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</si>
  <si>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</si>
  <si>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</si>
  <si>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</si>
  <si>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</si>
  <si>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</si>
  <si>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</si>
  <si>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</si>
  <si>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</si>
  <si>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</si>
  <si>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</si>
  <si>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</si>
  <si>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</si>
  <si>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</si>
  <si>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</si>
  <si>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</si>
  <si>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</si>
  <si>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</si>
  <si>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</si>
  <si>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</si>
  <si>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</si>
  <si>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</si>
  <si>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</si>
  <si>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</si>
  <si>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</si>
  <si>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</si>
  <si>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</si>
  <si>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</si>
  <si>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</si>
  <si>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</si>
  <si>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</si>
  <si>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</si>
  <si>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</si>
  <si>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</si>
  <si>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</si>
  <si>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</si>
  <si>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</si>
  <si>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</si>
  <si>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</si>
  <si>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</si>
  <si>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</si>
  <si>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</si>
  <si>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</si>
  <si>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</si>
  <si>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</si>
  <si>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</si>
  <si>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</si>
  <si>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</si>
  <si>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</si>
  <si>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</si>
  <si>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</si>
  <si>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</si>
  <si>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</si>
  <si>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</si>
  <si>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</si>
  <si>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</si>
  <si>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</si>
  <si>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</si>
  <si>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</si>
  <si>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</si>
  <si>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</si>
  <si>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</si>
  <si>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</si>
  <si>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</si>
  <si>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</si>
  <si>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</si>
  <si>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</si>
  <si>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</si>
  <si>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</si>
  <si>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</si>
  <si>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</si>
  <si>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</si>
  <si>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</si>
  <si>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</si>
  <si>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</si>
  <si>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</si>
  <si>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</si>
  <si>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</si>
  <si>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</si>
  <si>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</si>
  <si>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</si>
  <si>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</si>
  <si>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</si>
  <si>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</si>
  <si>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</si>
  <si>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</si>
  <si>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</si>
  <si>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</si>
  <si>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</si>
  <si>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</si>
  <si>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</si>
  <si>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</si>
  <si>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</si>
  <si>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</si>
  <si>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</si>
  <si>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</si>
  <si>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</si>
  <si>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</si>
  <si>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</si>
  <si>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</si>
  <si>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</si>
  <si>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</si>
  <si>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</si>
  <si>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</si>
  <si>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</si>
  <si>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</si>
  <si>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</si>
  <si>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</si>
  <si>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</si>
  <si>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</si>
  <si>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</si>
  <si>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</si>
  <si>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</si>
  <si>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</si>
  <si>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</si>
  <si>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</si>
  <si>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</si>
  <si>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</si>
  <si>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</si>
  <si>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</si>
  <si>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</si>
  <si>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</si>
  <si>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</si>
  <si>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</si>
  <si>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</si>
  <si>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</si>
  <si>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</si>
  <si>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</si>
  <si>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</si>
  <si>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</si>
  <si>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</si>
  <si>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</si>
  <si>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</si>
  <si>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</si>
  <si>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</si>
  <si>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</si>
  <si>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</si>
  <si>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</si>
  <si>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</si>
  <si>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</si>
  <si>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</si>
  <si>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</si>
  <si>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</si>
  <si>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</si>
  <si>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</si>
  <si>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</si>
  <si>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</si>
  <si>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</si>
  <si>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</si>
  <si>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</si>
  <si>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</si>
  <si>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</si>
  <si>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</si>
  <si>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</si>
  <si>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</si>
  <si>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</si>
  <si>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</si>
  <si>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</si>
  <si>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</si>
  <si>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</si>
  <si>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</si>
  <si>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</si>
  <si>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</si>
  <si>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</si>
  <si>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</si>
  <si>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</si>
  <si>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</si>
  <si>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</si>
  <si>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</si>
  <si>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</si>
  <si>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</si>
  <si>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</si>
  <si>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</si>
  <si>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</si>
  <si>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</si>
  <si>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</si>
  <si>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</si>
  <si>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</si>
  <si>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</si>
  <si>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</si>
  <si>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</si>
  <si>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</si>
  <si>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</si>
  <si>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</si>
  <si>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</si>
  <si>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</si>
  <si>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</si>
  <si>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</si>
  <si>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</si>
  <si>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</si>
  <si>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</si>
  <si>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</si>
  <si>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</si>
  <si>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</si>
  <si>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</si>
  <si>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</si>
  <si>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</si>
  <si>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</si>
  <si>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</si>
  <si>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</si>
  <si>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</si>
  <si>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</si>
  <si>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</si>
  <si>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</si>
  <si>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</si>
  <si>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</si>
  <si>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</si>
  <si>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</si>
  <si>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</si>
  <si>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</si>
  <si>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</si>
  <si>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</si>
  <si>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</si>
  <si>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</si>
  <si>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</si>
  <si>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</si>
  <si>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</si>
  <si>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</si>
  <si>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</si>
  <si>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</si>
  <si>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</si>
  <si>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</si>
  <si>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</si>
  <si>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</si>
  <si>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</si>
  <si>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</si>
  <si>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</si>
  <si>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</si>
  <si>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</si>
  <si>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</si>
  <si>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</si>
  <si>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</si>
  <si>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</si>
  <si>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</si>
  <si>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</si>
  <si>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</si>
  <si>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</si>
  <si>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</si>
  <si>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</si>
  <si>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</si>
  <si>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</si>
  <si>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</si>
  <si>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</si>
  <si>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</si>
  <si>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</si>
  <si>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</si>
  <si>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</si>
  <si>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</si>
  <si>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</si>
  <si>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</si>
  <si>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</si>
  <si>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</si>
  <si>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</si>
  <si>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</si>
  <si>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</si>
  <si>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</si>
  <si>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</si>
  <si>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</si>
  <si>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</si>
  <si>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</si>
  <si>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</si>
  <si>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</si>
  <si>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</si>
  <si>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</si>
  <si>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</si>
  <si>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</si>
  <si>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</si>
  <si>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</si>
  <si>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</si>
  <si>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</si>
  <si>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</si>
  <si>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</si>
  <si>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</si>
  <si>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</si>
  <si>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</si>
  <si>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</si>
  <si>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</si>
  <si>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</si>
  <si>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</si>
  <si>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</si>
  <si>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</si>
  <si>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</si>
  <si>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</si>
  <si>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</si>
  <si>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</si>
  <si>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</si>
  <si>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</si>
  <si>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</si>
  <si>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</si>
  <si>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</si>
  <si>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</si>
  <si>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</si>
  <si>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</si>
  <si>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</si>
  <si>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</si>
  <si>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</si>
  <si>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</si>
  <si>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</si>
  <si>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</si>
  <si>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</si>
  <si>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</si>
  <si>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</si>
  <si>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</si>
  <si>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</si>
  <si>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</si>
  <si>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</si>
  <si>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</si>
  <si>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</si>
  <si>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</si>
  <si>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</si>
  <si>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</si>
  <si>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</si>
  <si>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</si>
  <si>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</si>
  <si>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</si>
  <si>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</si>
  <si>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</si>
  <si>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</si>
  <si>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</si>
  <si>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</si>
  <si>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</si>
  <si>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</si>
  <si>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</si>
  <si>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</si>
  <si>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</si>
  <si>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</si>
  <si>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</si>
  <si>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</si>
  <si>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</si>
  <si>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</si>
  <si>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</si>
  <si>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</si>
  <si>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</si>
  <si>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</si>
  <si>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</si>
  <si>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</si>
  <si>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</si>
  <si>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</si>
  <si>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</si>
  <si>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</si>
  <si>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</si>
  <si>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</si>
  <si>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</si>
  <si>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</si>
  <si>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</si>
  <si>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</si>
  <si>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</si>
  <si>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</si>
  <si>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</si>
  <si>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</si>
  <si>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</si>
  <si>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</si>
  <si>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</si>
  <si>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</si>
  <si>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</si>
  <si>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</si>
  <si>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</si>
  <si>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</si>
  <si>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</si>
  <si>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</si>
  <si>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</si>
  <si>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</si>
  <si>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</si>
  <si>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</si>
  <si>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</si>
  <si>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</si>
  <si>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</si>
  <si>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</si>
  <si>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</si>
  <si>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</si>
  <si>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</si>
  <si>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</si>
  <si>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</si>
  <si>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</si>
  <si>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</si>
  <si>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</si>
  <si>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</si>
  <si>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</si>
  <si>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</si>
  <si>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</si>
  <si>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</si>
  <si>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</si>
  <si>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</si>
  <si>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</si>
  <si>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</si>
  <si>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</si>
  <si>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</si>
  <si>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</si>
  <si>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</si>
  <si>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</si>
  <si>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</si>
  <si>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</si>
  <si>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</si>
  <si>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</si>
  <si>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</si>
  <si>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</si>
  <si>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</si>
  <si>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</si>
  <si>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</si>
  <si>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</si>
  <si>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</si>
  <si>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</si>
  <si>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</si>
  <si>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</si>
  <si>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</si>
  <si>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</si>
  <si>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</si>
  <si>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</si>
  <si>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</si>
  <si>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</si>
  <si>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</si>
  <si>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</si>
  <si>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</si>
  <si>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</si>
  <si>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</si>
  <si>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</si>
  <si>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</si>
  <si>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</si>
  <si>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</si>
  <si>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</si>
  <si>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</si>
  <si>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</si>
  <si>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</si>
  <si>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</si>
  <si>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</si>
  <si>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</si>
  <si>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</si>
  <si>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</si>
  <si>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</si>
  <si>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</si>
  <si>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</si>
  <si>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</si>
  <si>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</si>
  <si>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</si>
  <si>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</si>
  <si>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</si>
  <si>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</si>
  <si>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</si>
  <si>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</si>
  <si>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</si>
  <si>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</si>
  <si>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</si>
  <si>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</si>
  <si>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</si>
  <si>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</si>
  <si>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</si>
  <si>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</si>
  <si>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</si>
  <si>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</si>
  <si>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</si>
  <si>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</si>
  <si>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</si>
  <si>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</si>
  <si>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</si>
  <si>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</si>
  <si>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</si>
  <si>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</si>
  <si>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</si>
  <si>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</si>
  <si>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</si>
  <si>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</si>
  <si>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</si>
  <si>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</si>
  <si>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</si>
  <si>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</si>
  <si>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</si>
  <si>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</si>
  <si>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</si>
  <si>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</si>
  <si>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</si>
  <si>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</si>
  <si>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</si>
  <si>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</si>
  <si>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</si>
  <si>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</si>
  <si>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</si>
  <si>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</si>
  <si>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</si>
  <si>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</si>
  <si>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</si>
  <si>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</si>
  <si>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</si>
  <si>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</si>
  <si>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</si>
  <si>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</si>
  <si>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</si>
  <si>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</si>
  <si>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</si>
  <si>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</si>
  <si>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</si>
  <si>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</si>
  <si>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</si>
  <si>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</si>
  <si>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</si>
  <si>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</si>
  <si>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</si>
  <si>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</si>
  <si>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</si>
  <si>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</si>
  <si>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</si>
  <si>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</si>
  <si>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</si>
  <si>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</si>
  <si>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</si>
  <si>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</si>
  <si>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</si>
  <si>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</si>
  <si>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</si>
  <si>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</si>
  <si>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</si>
  <si>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</si>
  <si>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</si>
  <si>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</si>
  <si>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</si>
  <si>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</si>
  <si>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</si>
  <si>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</si>
  <si>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</si>
  <si>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</si>
  <si>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</si>
  <si>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</si>
  <si>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</si>
  <si>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</si>
  <si>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</si>
  <si>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</si>
  <si>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</si>
  <si>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</si>
  <si>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</si>
  <si>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</si>
  <si>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</si>
  <si>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</si>
  <si>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</si>
  <si>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</si>
  <si>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</si>
  <si>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</si>
  <si>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</si>
  <si>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</si>
  <si>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</si>
  <si>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</si>
  <si>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</si>
  <si>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</si>
  <si>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</si>
  <si>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</si>
  <si>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</si>
  <si>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</si>
  <si>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</si>
  <si>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</si>
  <si>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</si>
  <si>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</si>
  <si>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</si>
  <si>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</si>
  <si>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</si>
  <si>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</si>
  <si>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</si>
  <si>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</si>
  <si>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</si>
  <si>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</si>
  <si>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</si>
  <si>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</si>
  <si>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</si>
  <si>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</si>
  <si>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</si>
  <si>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</si>
  <si>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</si>
  <si>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</si>
  <si>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</si>
  <si>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</si>
  <si>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</si>
  <si>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</si>
  <si>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</si>
  <si>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</si>
  <si>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</si>
  <si>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</si>
  <si>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</si>
  <si>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</si>
  <si>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</si>
  <si>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</si>
  <si>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</si>
  <si>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</si>
  <si>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</si>
  <si>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</si>
  <si>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</si>
  <si>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</si>
  <si>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</si>
  <si>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</si>
  <si>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</si>
  <si>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</si>
  <si>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</si>
  <si>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</si>
  <si>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</si>
  <si>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</si>
  <si>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</si>
  <si>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</si>
  <si>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</si>
  <si>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</si>
  <si>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</si>
  <si>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</si>
  <si>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</si>
  <si>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</si>
  <si>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</si>
  <si>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</si>
  <si>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</si>
  <si>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</si>
  <si>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</si>
  <si>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</si>
  <si>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</si>
  <si>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</si>
  <si>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</si>
  <si>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</si>
  <si>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</si>
  <si>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</si>
  <si>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</si>
  <si>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</si>
  <si>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</si>
  <si>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</si>
  <si>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</si>
  <si>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</si>
  <si>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</si>
  <si>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</si>
  <si>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</si>
  <si>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</si>
  <si>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</si>
  <si>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</si>
  <si>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</si>
  <si>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</si>
  <si>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</si>
  <si>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</si>
  <si>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</si>
  <si>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</si>
  <si>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</si>
  <si>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</si>
  <si>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</si>
  <si>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</si>
  <si>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</si>
  <si>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</si>
  <si>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</si>
  <si>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</si>
  <si>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</si>
  <si>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</si>
  <si>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</si>
  <si>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</si>
  <si>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</si>
  <si>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</si>
  <si>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</si>
  <si>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</si>
  <si>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</si>
  <si>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</si>
  <si>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</si>
  <si>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</si>
  <si>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</si>
  <si>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</si>
  <si>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</si>
  <si>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</si>
  <si>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</si>
  <si>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</si>
  <si>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</si>
  <si>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</si>
  <si>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</si>
  <si>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</si>
  <si>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</si>
  <si>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</si>
  <si>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</si>
  <si>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</si>
  <si>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</si>
  <si>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</si>
  <si>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</si>
  <si>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</si>
  <si>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</si>
  <si>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</si>
  <si>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</si>
  <si>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</si>
  <si>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</si>
  <si>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</si>
  <si>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</si>
  <si>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</si>
  <si>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</si>
  <si>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</si>
  <si>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</si>
  <si>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</si>
  <si>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</si>
  <si>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</si>
  <si>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</si>
  <si>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</si>
  <si>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</si>
  <si>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</si>
  <si>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</si>
  <si>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</si>
  <si>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</si>
  <si>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</si>
  <si>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</si>
  <si>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</si>
  <si>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</si>
  <si>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</si>
  <si>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</si>
  <si>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</si>
  <si>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</si>
  <si>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</si>
  <si>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</si>
  <si>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</si>
  <si>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</si>
  <si>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</si>
  <si>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</si>
  <si>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</si>
  <si>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</si>
  <si>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</si>
  <si>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</si>
  <si>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</si>
  <si>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</si>
  <si>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</si>
  <si>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</si>
  <si>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</si>
  <si>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</si>
  <si>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</si>
  <si>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</si>
  <si>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</si>
  <si>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</si>
  <si>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</si>
  <si>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</si>
  <si>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</si>
  <si>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</si>
  <si>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</si>
  <si>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</si>
  <si>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</si>
  <si>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</si>
  <si>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</si>
  <si>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</si>
  <si>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</si>
  <si>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</si>
  <si>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</si>
  <si>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</si>
  <si>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</si>
  <si>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</si>
  <si>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</si>
  <si>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</si>
  <si>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</si>
  <si>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</si>
  <si>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</si>
  <si>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</si>
  <si>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</si>
  <si>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</si>
  <si>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</si>
  <si>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</si>
  <si>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</si>
  <si>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</si>
  <si>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</si>
  <si>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</si>
  <si>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</si>
  <si>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</si>
  <si>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</si>
  <si>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</si>
  <si>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</si>
  <si>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</si>
  <si>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</si>
  <si>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</si>
  <si>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</si>
  <si>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</si>
  <si>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</si>
  <si>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</si>
  <si>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</si>
  <si>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</si>
  <si>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</si>
  <si>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</si>
  <si>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</si>
  <si>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</si>
  <si>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</si>
  <si>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</si>
  <si>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</si>
  <si>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</si>
  <si>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</si>
  <si>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</si>
  <si>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</si>
  <si>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</si>
  <si>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</si>
  <si>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</si>
  <si>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</si>
  <si>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</si>
  <si>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</si>
  <si>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</si>
  <si>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</si>
  <si>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</si>
  <si>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</si>
  <si>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</si>
  <si>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</si>
  <si>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</si>
  <si>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</si>
  <si>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</si>
  <si>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</si>
  <si>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</si>
  <si>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</si>
  <si>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</si>
  <si>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</si>
  <si>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</si>
  <si>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</si>
  <si>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</si>
  <si>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</si>
  <si>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</si>
  <si>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</si>
  <si>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</si>
  <si>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</si>
  <si>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</si>
  <si>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</si>
  <si>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</si>
  <si>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</si>
  <si>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</si>
  <si>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</si>
  <si>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</si>
  <si>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</si>
  <si>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</si>
  <si>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</si>
  <si>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</si>
  <si>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</si>
  <si>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</si>
  <si>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</si>
  <si>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</si>
  <si>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</si>
  <si>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</si>
  <si>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</si>
  <si>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</si>
  <si>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</si>
  <si>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</si>
  <si>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</si>
  <si>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</si>
  <si>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</si>
  <si>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</si>
  <si>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</si>
  <si>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</si>
  <si>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</si>
  <si>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</si>
  <si>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</si>
  <si>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</si>
  <si>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</si>
  <si>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</si>
  <si>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</si>
  <si>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</si>
  <si>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</si>
  <si>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</si>
  <si>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</si>
  <si>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</si>
  <si>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</si>
  <si>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</si>
  <si>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</si>
  <si>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</si>
  <si>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</si>
  <si>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</si>
  <si>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</si>
  <si>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</si>
  <si>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</si>
  <si>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</si>
  <si>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</si>
  <si>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</si>
  <si>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</si>
  <si>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</si>
  <si>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</si>
  <si>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</si>
  <si>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</si>
  <si>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</si>
  <si>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</si>
  <si>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</si>
  <si>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</si>
  <si>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</si>
  <si>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</si>
  <si>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</si>
  <si>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</si>
  <si>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</si>
  <si>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</si>
  <si>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</si>
  <si>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</si>
  <si>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</si>
  <si>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</si>
  <si>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</si>
  <si>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</si>
  <si>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</si>
  <si>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</si>
  <si>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</si>
  <si>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</si>
  <si>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</si>
  <si>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</si>
  <si>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</si>
  <si>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</si>
  <si>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</si>
  <si>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</si>
  <si>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</si>
  <si>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</si>
  <si>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</si>
  <si>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</si>
  <si>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</si>
  <si>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</si>
  <si>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</si>
  <si>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</si>
  <si>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</si>
  <si>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</si>
  <si>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</si>
  <si>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</si>
  <si>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</si>
  <si>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</si>
  <si>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</si>
  <si>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</si>
  <si>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</si>
  <si>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</si>
  <si>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</si>
  <si>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</si>
  <si>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</si>
  <si>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</si>
  <si>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</si>
  <si>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</si>
  <si>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</si>
  <si>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</si>
  <si>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</si>
  <si>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</si>
  <si>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</si>
  <si>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</si>
  <si>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</si>
  <si>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</si>
  <si>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</si>
  <si>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</si>
  <si>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</si>
  <si>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</si>
  <si>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</si>
  <si>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</si>
  <si>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</si>
  <si>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</si>
  <si>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</si>
  <si>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</si>
  <si>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</si>
  <si>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</si>
  <si>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</si>
  <si>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</si>
  <si>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</si>
  <si>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</si>
  <si>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</si>
  <si>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</si>
  <si>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</si>
  <si>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</si>
  <si>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</si>
  <si>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</si>
  <si>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</si>
  <si>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</si>
  <si>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</si>
  <si>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</si>
  <si>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</si>
  <si>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</si>
  <si>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</si>
  <si>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</si>
  <si>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</si>
  <si>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</si>
  <si>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</si>
  <si>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</si>
  <si>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</si>
  <si>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</si>
  <si>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</si>
  <si>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</si>
  <si>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</si>
  <si>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</si>
  <si>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</si>
  <si>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</si>
  <si>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</si>
  <si>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</si>
  <si>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</si>
  <si>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</si>
  <si>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</si>
  <si>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</si>
  <si>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</si>
  <si>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</si>
  <si>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</si>
  <si>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</si>
  <si>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</si>
  <si>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</si>
  <si>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</si>
  <si>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</si>
  <si>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</si>
  <si>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</si>
  <si>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</si>
  <si>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</si>
  <si>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</si>
  <si>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</si>
  <si>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</si>
  <si>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</si>
  <si>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</si>
  <si>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</si>
  <si>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</si>
  <si>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</si>
  <si>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</si>
  <si>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</si>
  <si>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</si>
  <si>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</si>
  <si>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</si>
  <si>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</si>
  <si>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</si>
  <si>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</si>
  <si>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</si>
  <si>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</si>
  <si>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</si>
  <si>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</si>
  <si>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</si>
  <si>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</si>
  <si>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</si>
  <si>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</si>
  <si>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</si>
  <si>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</si>
  <si>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</si>
  <si>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</si>
  <si>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</si>
  <si>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</si>
  <si>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</si>
  <si>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</si>
  <si>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</si>
  <si>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</si>
  <si>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</si>
  <si>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</si>
  <si>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</si>
  <si>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</si>
  <si>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</si>
  <si>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</si>
  <si>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</si>
  <si>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</si>
  <si>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</si>
  <si>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</si>
  <si>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</si>
  <si>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</si>
  <si>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</si>
  <si>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</si>
  <si>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</si>
  <si>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</si>
  <si>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</si>
  <si>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</si>
  <si>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</si>
  <si>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</si>
  <si>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</si>
  <si>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</si>
  <si>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</si>
  <si>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</si>
  <si>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</si>
  <si>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</si>
  <si>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</si>
  <si>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</si>
  <si>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</si>
  <si>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</si>
  <si>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</si>
  <si>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</si>
  <si>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</si>
  <si>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</si>
  <si>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</si>
  <si>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</si>
  <si>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</si>
  <si>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</si>
  <si>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</si>
  <si>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</si>
  <si>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</si>
  <si>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</si>
  <si>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</si>
  <si>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</si>
  <si>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</si>
  <si>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</si>
  <si>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</si>
  <si>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</si>
  <si>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</si>
  <si>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</si>
  <si>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</si>
  <si>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</si>
  <si>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</si>
  <si>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</si>
  <si>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</si>
  <si>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</si>
  <si>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</si>
  <si>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</si>
  <si>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</si>
  <si>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</si>
  <si>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</si>
  <si>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</si>
  <si>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</si>
  <si>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</si>
  <si>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</si>
  <si>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</si>
  <si>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</si>
  <si>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</si>
  <si>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</si>
  <si>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</si>
  <si>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</si>
  <si>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</si>
  <si>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</si>
  <si>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</si>
  <si>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</si>
  <si>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</si>
  <si>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</si>
  <si>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</si>
  <si>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</si>
  <si>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</si>
  <si>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</si>
  <si>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</si>
  <si>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</si>
  <si>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</si>
  <si>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</si>
  <si>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</si>
  <si>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</si>
  <si>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</si>
  <si>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</si>
  <si>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</si>
  <si>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</si>
  <si>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</si>
  <si>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</si>
  <si>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</si>
  <si>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</si>
  <si>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</si>
  <si>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</si>
  <si>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</si>
  <si>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</si>
  <si>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</si>
  <si>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</si>
  <si>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</si>
  <si>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</si>
  <si>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</si>
  <si>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</si>
  <si>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</si>
  <si>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</si>
  <si>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</si>
  <si>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</si>
  <si>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</si>
  <si>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</si>
  <si>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</si>
  <si>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</si>
  <si>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</si>
  <si>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</si>
  <si>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</si>
  <si>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</si>
  <si>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</si>
  <si>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</si>
  <si>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</si>
  <si>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</si>
  <si>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</si>
  <si>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</si>
  <si>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</si>
  <si>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</si>
  <si>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</si>
  <si>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</si>
  <si>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</si>
  <si>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</si>
  <si>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</si>
  <si>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</si>
  <si>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</si>
  <si>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</si>
  <si>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</si>
  <si>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</si>
  <si>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</si>
  <si>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</si>
  <si>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</si>
  <si>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</si>
  <si>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</si>
  <si>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</si>
  <si>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</si>
  <si>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</si>
  <si>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</si>
  <si>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</si>
  <si>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</si>
  <si>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</si>
  <si>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</si>
  <si>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</si>
  <si>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</si>
  <si>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</si>
  <si>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</si>
  <si>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</si>
  <si>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</si>
  <si>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</si>
  <si>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</si>
  <si>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</si>
  <si>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</si>
  <si>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</si>
  <si>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</si>
  <si>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</si>
  <si>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</si>
  <si>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</si>
  <si>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</si>
  <si>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</si>
  <si>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</si>
  <si>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</si>
  <si>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</si>
  <si>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</si>
  <si>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</si>
  <si>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</si>
  <si>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</si>
  <si>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</si>
  <si>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</si>
  <si>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</si>
  <si>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</si>
  <si>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</si>
  <si>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</si>
  <si>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</si>
  <si>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</si>
  <si>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</si>
  <si>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</si>
  <si>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</si>
  <si>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</si>
  <si>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</si>
  <si>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</si>
  <si>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</si>
  <si>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</si>
  <si>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</si>
  <si>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</si>
  <si>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</si>
  <si>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</si>
  <si>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</si>
  <si>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</si>
  <si>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</si>
  <si>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</si>
  <si>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</si>
  <si>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</si>
  <si>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</si>
  <si>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</si>
  <si>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</si>
  <si>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</si>
  <si>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</si>
  <si>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</si>
  <si>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</si>
  <si>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</si>
  <si>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</si>
  <si>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</si>
  <si>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</si>
  <si>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</si>
  <si>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</si>
  <si>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</si>
  <si>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</si>
  <si>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</si>
  <si>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</si>
  <si>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</si>
  <si>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</si>
  <si>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</si>
  <si>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</si>
  <si>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</si>
  <si>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</si>
  <si>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</si>
  <si>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</si>
  <si>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</si>
  <si>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</si>
  <si>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</si>
  <si>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</si>
  <si>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</si>
  <si>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</si>
  <si>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</si>
  <si>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</si>
  <si>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</si>
  <si>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</si>
  <si>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</si>
  <si>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</si>
  <si>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</si>
  <si>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</si>
  <si>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</si>
  <si>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</si>
  <si>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</si>
  <si>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</si>
  <si>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</si>
  <si>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</si>
  <si>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</si>
  <si>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</si>
  <si>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</si>
  <si>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</si>
  <si>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</si>
  <si>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</si>
  <si>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</si>
  <si>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</si>
  <si>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</si>
  <si>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</si>
  <si>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</si>
  <si>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</si>
  <si>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</si>
  <si>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</si>
  <si>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</si>
  <si>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</si>
  <si>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</si>
  <si>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</si>
  <si>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</si>
  <si>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</si>
  <si>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</si>
  <si>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</si>
  <si>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</si>
  <si>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</si>
  <si>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</si>
  <si>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</si>
  <si>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</si>
  <si>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</si>
  <si>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</si>
  <si>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</si>
  <si>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</si>
  <si>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</si>
  <si>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</si>
  <si>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</si>
  <si>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</si>
  <si>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</si>
  <si>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</si>
  <si>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</si>
  <si>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</si>
  <si>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</si>
  <si>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</si>
  <si>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</si>
  <si>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</si>
  <si>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</si>
  <si>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</si>
  <si>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</si>
  <si>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</si>
  <si>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</si>
  <si>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</si>
  <si>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</si>
  <si>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</si>
  <si>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</si>
  <si>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</si>
  <si>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</si>
  <si>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</si>
  <si>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</si>
  <si>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</si>
  <si>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</si>
  <si>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</si>
  <si>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</si>
  <si>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</si>
  <si>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</si>
  <si>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</si>
  <si>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</si>
  <si>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</si>
  <si>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</si>
  <si>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</si>
  <si>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</si>
  <si>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</si>
  <si>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</si>
  <si>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</si>
  <si>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</si>
  <si>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</si>
  <si>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</si>
  <si>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</si>
  <si>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</si>
  <si>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</si>
  <si>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</si>
  <si>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</si>
  <si>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</si>
  <si>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</si>
  <si>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</si>
  <si>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</si>
  <si>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</si>
  <si>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</si>
  <si>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</si>
  <si>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</si>
  <si>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</si>
  <si>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</si>
  <si>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</si>
  <si>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</si>
  <si>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</si>
  <si>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</si>
  <si>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</si>
  <si>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</si>
  <si>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</si>
  <si>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</si>
  <si>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</si>
  <si>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</si>
  <si>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</si>
  <si>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</si>
  <si>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</si>
  <si>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</si>
  <si>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</si>
  <si>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</si>
  <si>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</si>
  <si>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</si>
  <si>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</si>
  <si>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</si>
  <si>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</si>
  <si>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</si>
  <si>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</si>
  <si>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</si>
  <si>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</si>
  <si>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</si>
  <si>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</si>
  <si>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</si>
  <si>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</si>
  <si>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</si>
  <si>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</si>
  <si>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</si>
  <si>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</si>
  <si>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</si>
  <si>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</si>
  <si>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</si>
  <si>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</si>
  <si>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</si>
  <si>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</si>
  <si>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</si>
  <si>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</si>
  <si>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</si>
  <si>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</si>
  <si>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</si>
  <si>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</si>
  <si>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</si>
  <si>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</si>
  <si>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</si>
  <si>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</si>
  <si>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</si>
  <si>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</si>
  <si>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</si>
  <si>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</si>
  <si>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</si>
  <si>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</si>
  <si>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</si>
  <si>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</si>
  <si>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</si>
  <si>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</si>
  <si>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</si>
  <si>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</si>
  <si>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</si>
  <si>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</si>
  <si>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</si>
  <si>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</si>
  <si>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</si>
  <si>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</si>
  <si>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</si>
  <si>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</si>
  <si>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</si>
  <si>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</si>
  <si>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</si>
  <si>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</si>
  <si>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</si>
  <si>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</si>
  <si>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</si>
  <si>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</si>
  <si>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</si>
  <si>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</si>
  <si>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</si>
  <si>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</si>
  <si>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</si>
  <si>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</si>
  <si>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</si>
  <si>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</si>
  <si>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</si>
  <si>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</si>
  <si>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</si>
  <si>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</si>
  <si>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</si>
  <si>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</si>
  <si>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</si>
  <si>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</si>
  <si>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</si>
  <si>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</si>
  <si>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</si>
  <si>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</si>
  <si>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</si>
  <si>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</si>
  <si>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</si>
  <si>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</si>
  <si>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</si>
  <si>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</si>
  <si>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</si>
  <si>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</si>
  <si>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</si>
  <si>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</si>
  <si>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</si>
  <si>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</si>
  <si>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</si>
  <si>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</si>
  <si>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</si>
  <si>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</si>
  <si>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</si>
  <si>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</si>
  <si>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</si>
  <si>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</si>
  <si>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</si>
  <si>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</si>
  <si>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</si>
  <si>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</si>
  <si>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</si>
  <si>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</si>
  <si>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</si>
  <si>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</si>
  <si>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</si>
  <si>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</si>
  <si>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</si>
  <si>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</si>
  <si>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</si>
  <si>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</si>
  <si>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</si>
  <si>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</si>
  <si>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</si>
  <si>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</si>
  <si>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</si>
  <si>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</si>
  <si>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</si>
  <si>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</si>
  <si>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</si>
  <si>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</si>
  <si>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</si>
  <si>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</si>
  <si>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</si>
  <si>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</si>
  <si>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</si>
  <si>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</si>
  <si>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</si>
  <si>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</si>
  <si>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</si>
  <si>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</si>
  <si>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</si>
  <si>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</si>
  <si>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</si>
  <si>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</si>
  <si>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</si>
  <si>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</si>
  <si>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</si>
  <si>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</si>
  <si>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</si>
  <si>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</si>
  <si>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</si>
  <si>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</si>
  <si>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</si>
  <si>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</si>
  <si>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</si>
  <si>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</si>
  <si>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</si>
  <si>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</si>
  <si>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</si>
  <si>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</si>
  <si>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</si>
  <si>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</si>
  <si>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</si>
  <si>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</si>
  <si>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</si>
  <si>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</si>
  <si>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</si>
  <si>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</si>
  <si>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</si>
  <si>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</si>
  <si>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</si>
  <si>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</si>
  <si>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</si>
  <si>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</si>
  <si>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</si>
  <si>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</si>
  <si>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</si>
  <si>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</si>
  <si>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</si>
  <si>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</si>
  <si>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</si>
  <si>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</si>
  <si>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</si>
  <si>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</si>
  <si>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</si>
  <si>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</si>
  <si>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</si>
  <si>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</si>
  <si>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</si>
  <si>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</si>
  <si>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</si>
  <si>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</si>
  <si>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</si>
  <si>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</si>
  <si>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</si>
  <si>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</si>
  <si>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</si>
  <si>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</si>
  <si>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</si>
  <si>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</si>
  <si>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</si>
  <si>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</si>
  <si>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</si>
  <si>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</si>
  <si>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</si>
  <si>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</si>
  <si>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</si>
  <si>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</si>
  <si>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</si>
  <si>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</si>
  <si>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</si>
  <si>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</si>
  <si>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</si>
  <si>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</si>
  <si>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</si>
  <si>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</si>
  <si>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</si>
  <si>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</si>
  <si>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</si>
  <si>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</si>
  <si>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</si>
  <si>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</si>
  <si>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</si>
  <si>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</si>
  <si>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</si>
  <si>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</si>
  <si>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</si>
  <si>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</si>
  <si>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</si>
  <si>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</si>
  <si>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</si>
  <si>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</si>
  <si>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</si>
  <si>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</si>
  <si>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</si>
  <si>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</si>
  <si>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</si>
  <si>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</si>
  <si>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</si>
  <si>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</si>
  <si>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</si>
  <si>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</si>
  <si>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</si>
  <si>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</si>
  <si>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</si>
  <si>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</si>
  <si>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</si>
  <si>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</si>
  <si>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</si>
  <si>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</si>
  <si>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</si>
  <si>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</si>
  <si>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</si>
  <si>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</si>
  <si>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</si>
  <si>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</si>
  <si>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</si>
  <si>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</si>
  <si>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</si>
  <si>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</si>
  <si>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</si>
  <si>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</si>
  <si>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</si>
  <si>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</si>
  <si>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</si>
  <si>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</si>
  <si>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</si>
  <si>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</si>
  <si>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</si>
  <si>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</si>
  <si>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</si>
  <si>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</si>
  <si>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</si>
  <si>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</si>
  <si>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</si>
  <si>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</si>
  <si>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</si>
  <si>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</si>
  <si>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</si>
  <si>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</si>
  <si>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</si>
  <si>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</si>
  <si>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</si>
  <si>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</si>
  <si>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</si>
  <si>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</si>
  <si>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</si>
  <si>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</si>
  <si>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</si>
  <si>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</si>
  <si>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</si>
  <si>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</si>
  <si>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</si>
  <si>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</si>
  <si>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</si>
  <si>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</si>
  <si>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</si>
  <si>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</si>
  <si>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</si>
  <si>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</si>
  <si>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</si>
  <si>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</si>
  <si>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</si>
  <si>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</si>
  <si>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</si>
  <si>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</si>
  <si>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</si>
  <si>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</si>
  <si>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</si>
  <si>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</si>
  <si>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</si>
  <si>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</si>
  <si>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</si>
  <si>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</si>
  <si>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</si>
  <si>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</si>
  <si>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</si>
  <si>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</si>
  <si>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</si>
  <si>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</si>
  <si>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</si>
  <si>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</si>
  <si>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</si>
  <si>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</si>
  <si>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</si>
  <si>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</si>
  <si>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</si>
  <si>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</si>
  <si>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</si>
  <si>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</si>
  <si>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</si>
  <si>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</si>
  <si>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</si>
  <si>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</si>
  <si>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</si>
  <si>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</si>
  <si>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</si>
  <si>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</si>
  <si>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</si>
  <si>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</si>
  <si>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</si>
  <si>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</si>
  <si>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</si>
  <si>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</si>
  <si>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</si>
  <si>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</si>
  <si>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</si>
  <si>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</si>
  <si>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</si>
  <si>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</si>
  <si>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</si>
  <si>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</si>
  <si>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</si>
  <si>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</si>
  <si>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</si>
  <si>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</si>
  <si>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</si>
  <si>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</si>
  <si>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</si>
  <si>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</si>
  <si>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</si>
  <si>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</si>
  <si>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</si>
  <si>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</si>
  <si>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</si>
  <si>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</si>
  <si>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</si>
  <si>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</si>
  <si>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</si>
  <si>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</si>
  <si>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</si>
  <si>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</si>
  <si>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</si>
  <si>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</si>
  <si>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</si>
  <si>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</si>
  <si>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</si>
  <si>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</si>
  <si>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</si>
  <si>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</si>
  <si>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</si>
  <si>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</si>
  <si>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</si>
  <si>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</si>
  <si>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</si>
  <si>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</si>
  <si>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</si>
  <si>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</si>
  <si>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</si>
  <si>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</si>
  <si>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</si>
  <si>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</si>
  <si>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</si>
  <si>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</si>
  <si>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</si>
  <si>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</si>
  <si>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</si>
  <si>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</si>
  <si>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</si>
  <si>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</si>
  <si>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</si>
  <si>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</si>
  <si>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</si>
  <si>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</si>
  <si>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</si>
  <si>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</si>
  <si>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</si>
  <si>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</si>
  <si>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</si>
  <si>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</si>
  <si>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</si>
  <si>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</si>
  <si>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</si>
  <si>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</si>
  <si>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</si>
  <si>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</si>
  <si>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</si>
  <si>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</si>
  <si>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</si>
  <si>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</si>
  <si>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</si>
  <si>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</si>
  <si>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</si>
  <si>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</si>
  <si>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</si>
  <si>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</si>
  <si>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</si>
  <si>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</si>
  <si>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</si>
  <si>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</si>
  <si>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</si>
  <si>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</si>
  <si>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</si>
  <si>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</si>
  <si>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</si>
  <si>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</si>
  <si>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</si>
  <si>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</si>
  <si>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</si>
  <si>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</si>
  <si>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</si>
  <si>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</si>
  <si>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</si>
  <si>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</si>
  <si>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</si>
  <si>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</si>
  <si>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</si>
  <si>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</si>
  <si>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</si>
  <si>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</si>
  <si>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</si>
  <si>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</si>
  <si>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</si>
  <si>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</si>
  <si>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</si>
  <si>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</si>
  <si>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</si>
  <si>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</si>
  <si>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</si>
  <si>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</si>
  <si>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</si>
  <si>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</si>
  <si>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</si>
  <si>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</si>
  <si>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</si>
  <si>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</si>
  <si>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</si>
  <si>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</si>
  <si>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</si>
  <si>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</si>
  <si>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</si>
  <si>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</si>
  <si>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</si>
  <si>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</si>
  <si>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</si>
  <si>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</si>
  <si>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</si>
  <si>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</si>
  <si>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</si>
  <si>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</si>
  <si>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</si>
  <si>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</si>
  <si>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</si>
  <si>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</si>
  <si>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</si>
  <si>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</si>
  <si>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</si>
  <si>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</si>
  <si>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</si>
  <si>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</si>
  <si>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</si>
  <si>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</si>
  <si>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</si>
  <si>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</si>
  <si>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</si>
  <si>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</si>
  <si>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</si>
  <si>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</si>
  <si>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</si>
  <si>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</si>
  <si>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</si>
  <si>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</si>
  <si>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</si>
  <si>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</si>
  <si>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</si>
  <si>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</si>
  <si>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</si>
  <si>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</si>
  <si>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</si>
  <si>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</si>
  <si>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</si>
  <si>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</si>
  <si>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</si>
  <si>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</si>
  <si>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</si>
  <si>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</si>
  <si>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</si>
  <si>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</si>
  <si>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</si>
  <si>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</si>
  <si>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</si>
  <si>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</si>
  <si>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</si>
  <si>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</si>
  <si>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</si>
  <si>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</si>
  <si>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</si>
  <si>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</si>
  <si>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</si>
  <si>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</si>
  <si>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</si>
  <si>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</si>
  <si>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</si>
  <si>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</si>
  <si>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</si>
  <si>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</si>
  <si>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</si>
  <si>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</si>
  <si>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</si>
  <si>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</si>
  <si>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</si>
  <si>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</si>
  <si>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</si>
  <si>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</si>
  <si>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</si>
  <si>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</si>
  <si>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</si>
  <si>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</si>
  <si>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</si>
  <si>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</si>
  <si>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</si>
  <si>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</si>
  <si>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</si>
  <si>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</si>
  <si>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</si>
  <si>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</si>
  <si>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</si>
  <si>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</si>
  <si>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</si>
  <si>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</si>
  <si>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</si>
  <si>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</si>
  <si>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</si>
  <si>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</si>
  <si>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</si>
  <si>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</si>
  <si>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</si>
  <si>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</si>
  <si>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</si>
  <si>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</si>
  <si>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</si>
  <si>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</si>
  <si>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</si>
  <si>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</si>
  <si>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</si>
  <si>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</si>
  <si>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</si>
  <si>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</si>
  <si>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</si>
  <si>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</si>
  <si>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</si>
  <si>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</si>
  <si>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</si>
  <si>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</si>
  <si>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</si>
  <si>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</si>
  <si>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</si>
  <si>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</si>
  <si>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</si>
  <si>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</si>
  <si>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</si>
  <si>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</si>
  <si>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</si>
  <si>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</si>
  <si>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</si>
  <si>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</si>
  <si>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</si>
  <si>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</si>
  <si>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</si>
  <si>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</si>
  <si>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</si>
  <si>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</si>
  <si>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</si>
  <si>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</si>
  <si>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</si>
  <si>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</si>
  <si>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</si>
  <si>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</si>
  <si>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</si>
  <si>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</si>
  <si>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</si>
  <si>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</si>
  <si>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</si>
  <si>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</si>
  <si>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</si>
  <si>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</si>
  <si>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</si>
  <si>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</si>
  <si>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</si>
  <si>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</si>
  <si>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</si>
  <si>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</si>
  <si>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</si>
  <si>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</si>
  <si>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</si>
  <si>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</si>
  <si>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</si>
  <si>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</si>
  <si>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</si>
  <si>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</si>
  <si>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</si>
  <si>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</si>
  <si>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</si>
  <si>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</si>
  <si>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</si>
  <si>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</si>
  <si>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</si>
  <si>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</si>
  <si>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</si>
  <si>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</si>
  <si>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</si>
  <si>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</si>
  <si>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</si>
  <si>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</si>
  <si>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</si>
  <si>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</si>
  <si>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</si>
  <si>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</si>
  <si>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</si>
  <si>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</si>
  <si>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</si>
  <si>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</si>
  <si>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</si>
  <si>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</si>
  <si>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</si>
  <si>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</si>
  <si>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</si>
  <si>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</si>
  <si>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</si>
  <si>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</si>
  <si>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</si>
  <si>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</si>
  <si>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</si>
  <si>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</si>
  <si>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</si>
  <si>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</si>
  <si>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</si>
  <si>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</si>
  <si>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</si>
  <si>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</si>
  <si>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</si>
  <si>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</si>
  <si>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</si>
  <si>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</si>
  <si>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</si>
  <si>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</si>
  <si>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</si>
  <si>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</si>
  <si>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</si>
  <si>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</si>
  <si>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</si>
  <si>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</si>
  <si>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</si>
  <si>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</si>
  <si>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</si>
  <si>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</si>
  <si>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</si>
  <si>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</si>
  <si>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</si>
  <si>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</si>
  <si>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</si>
  <si>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</si>
  <si>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</si>
  <si>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</si>
  <si>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</si>
  <si>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</si>
  <si>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</si>
  <si>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</si>
  <si>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</si>
  <si>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</si>
  <si>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</si>
  <si>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</si>
  <si>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</si>
  <si>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</si>
  <si>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</si>
  <si>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</si>
  <si>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</si>
  <si>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</si>
  <si>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</si>
  <si>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</si>
  <si>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</si>
  <si>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</si>
  <si>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</si>
  <si>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</si>
  <si>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</si>
  <si>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</si>
  <si>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</si>
  <si>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</si>
  <si>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</si>
  <si>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</si>
  <si>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</si>
  <si>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</si>
  <si>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</si>
  <si>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</si>
  <si>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</si>
  <si>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</si>
  <si>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</si>
  <si>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</si>
  <si>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</si>
  <si>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</si>
  <si>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</si>
  <si>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</si>
  <si>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</si>
  <si>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</si>
  <si>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</si>
  <si>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</si>
  <si>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</si>
  <si>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</si>
  <si>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</si>
  <si>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</si>
  <si>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</si>
  <si>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</si>
  <si>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</si>
  <si>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</si>
  <si>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</si>
  <si>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</si>
  <si>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</si>
  <si>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</si>
  <si>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</si>
  <si>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</si>
  <si>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</si>
  <si>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</si>
  <si>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</si>
  <si>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</si>
  <si>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</si>
  <si>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</si>
  <si>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</si>
  <si>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</si>
  <si>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</si>
  <si>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</si>
  <si>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</si>
  <si>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</si>
  <si>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</si>
  <si>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</si>
  <si>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</si>
  <si>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</si>
  <si>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</si>
  <si>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</si>
  <si>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</si>
  <si>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</si>
  <si>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</si>
  <si>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</si>
  <si>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</si>
  <si>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</si>
  <si>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</si>
  <si>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</si>
  <si>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</si>
  <si>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</si>
  <si>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</si>
  <si>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</si>
  <si>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</si>
  <si>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</si>
  <si>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</si>
  <si>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</si>
  <si>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</si>
  <si>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</si>
  <si>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</si>
  <si>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</si>
  <si>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</si>
  <si>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</si>
  <si>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</si>
  <si>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</si>
  <si>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</si>
  <si>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</si>
  <si>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</si>
  <si>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</si>
  <si>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</si>
  <si>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</si>
  <si>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</si>
  <si>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</si>
  <si>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</si>
  <si>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</si>
  <si>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</si>
  <si>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</si>
  <si>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</si>
  <si>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</si>
  <si>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</si>
  <si>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</si>
  <si>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</si>
  <si>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</si>
  <si>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</si>
  <si>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</si>
  <si>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</si>
  <si>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</si>
  <si>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</si>
  <si>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</si>
  <si>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</si>
  <si>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</si>
  <si>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</si>
  <si>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</si>
  <si>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</si>
  <si>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</si>
  <si>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</si>
  <si>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</si>
  <si>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</si>
  <si>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</si>
  <si>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</si>
  <si>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</si>
  <si>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</si>
  <si>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</si>
  <si>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</si>
  <si>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</si>
  <si>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</si>
  <si>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</si>
  <si>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</si>
  <si>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</si>
  <si>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</si>
  <si>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</si>
  <si>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</si>
  <si>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</si>
  <si>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</si>
  <si>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</si>
  <si>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</si>
  <si>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</si>
  <si>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</si>
  <si>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</si>
  <si>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</si>
  <si>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</si>
  <si>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</si>
  <si>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</si>
  <si>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</si>
  <si>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</si>
  <si>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</si>
  <si>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</si>
  <si>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</si>
  <si>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</si>
  <si>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</si>
  <si>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</si>
  <si>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</si>
  <si>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</si>
  <si>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</si>
  <si>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</si>
  <si>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</si>
  <si>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</si>
  <si>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</si>
  <si>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</si>
  <si>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</si>
  <si>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</si>
  <si>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</si>
  <si>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</si>
  <si>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</si>
  <si>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</si>
  <si>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</si>
  <si>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</si>
  <si>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</si>
  <si>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</si>
  <si>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</si>
  <si>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</si>
  <si>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</si>
  <si>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</si>
  <si>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</si>
  <si>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</si>
  <si>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</si>
  <si>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</si>
  <si>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</si>
  <si>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</si>
  <si>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</si>
  <si>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</si>
  <si>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</si>
  <si>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</si>
  <si>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</si>
  <si>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</si>
  <si>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</si>
  <si>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</si>
  <si>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</si>
  <si>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</si>
  <si>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</si>
  <si>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</si>
  <si>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</si>
  <si>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</si>
  <si>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</si>
  <si>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</si>
  <si>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</si>
  <si>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</si>
  <si>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</si>
  <si>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</si>
  <si>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</si>
  <si>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</si>
  <si>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</si>
  <si>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</si>
  <si>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</si>
  <si>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</si>
  <si>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</si>
  <si>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</si>
  <si>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</si>
  <si>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</si>
  <si>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</si>
  <si>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</si>
  <si>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</si>
  <si>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</si>
  <si>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</si>
  <si>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</si>
  <si>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</si>
  <si>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</si>
  <si>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</si>
  <si>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</si>
  <si>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</si>
  <si>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</si>
  <si>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</si>
  <si>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</si>
  <si>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</si>
  <si>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</si>
  <si>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</si>
  <si>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</si>
  <si>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</si>
  <si>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</si>
  <si>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</si>
  <si>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</si>
  <si>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</si>
  <si>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</si>
  <si>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</si>
  <si>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</si>
  <si>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</si>
  <si>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</si>
  <si>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</si>
  <si>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</si>
  <si>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</si>
  <si>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</si>
  <si>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</si>
  <si>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</si>
  <si>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</si>
  <si>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</si>
  <si>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</si>
  <si>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</si>
  <si>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</si>
  <si>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</si>
  <si>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</si>
  <si>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</si>
  <si>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</si>
  <si>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</si>
  <si>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</si>
  <si>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</si>
  <si>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</si>
  <si>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</si>
  <si>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</si>
  <si>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</si>
  <si>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</si>
  <si>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</si>
  <si>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</si>
  <si>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</si>
  <si>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</si>
  <si>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</si>
  <si>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</si>
  <si>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</si>
  <si>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</si>
  <si>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</si>
  <si>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</si>
  <si>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</si>
  <si>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</si>
  <si>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</si>
  <si>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</si>
  <si>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</si>
  <si>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</si>
  <si>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</si>
  <si>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</si>
  <si>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</si>
  <si>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</si>
  <si>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</si>
  <si>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</si>
  <si>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</si>
  <si>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</si>
  <si>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</si>
  <si>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</si>
  <si>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</si>
  <si>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</si>
  <si>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</si>
  <si>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</si>
  <si>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</si>
  <si>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</si>
  <si>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</si>
  <si>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</si>
  <si>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</si>
  <si>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</si>
  <si>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</si>
  <si>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</si>
  <si>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</si>
  <si>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</si>
  <si>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</si>
  <si>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</si>
  <si>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</si>
  <si>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</si>
  <si>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</si>
  <si>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</si>
  <si>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</si>
  <si>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</si>
  <si>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</si>
  <si>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</si>
  <si>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</si>
  <si>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</si>
  <si>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</si>
  <si>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</si>
  <si>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</si>
  <si>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</si>
  <si>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</si>
  <si>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</si>
  <si>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</si>
  <si>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</si>
  <si>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</si>
  <si>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</si>
  <si>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</si>
  <si>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</si>
  <si>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</si>
  <si>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</si>
  <si>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</si>
  <si>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</si>
  <si>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</si>
  <si>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</si>
  <si>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</si>
  <si>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</si>
  <si>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</si>
  <si>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</si>
  <si>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</si>
  <si>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</si>
  <si>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</si>
  <si>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</si>
  <si>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</si>
  <si>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</si>
  <si>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</si>
  <si>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</si>
  <si>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</si>
  <si>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</si>
  <si>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</si>
  <si>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</si>
  <si>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</si>
  <si>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</si>
  <si>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</si>
  <si>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</si>
  <si>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</si>
  <si>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</si>
  <si>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</si>
  <si>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</si>
  <si>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</si>
  <si>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</si>
  <si>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</si>
  <si>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</si>
  <si>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</si>
  <si>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</si>
  <si>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</si>
  <si>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</si>
  <si>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</si>
  <si>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</si>
  <si>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</si>
  <si>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</si>
  <si>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</si>
  <si>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</si>
  <si>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</si>
  <si>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</si>
  <si>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</si>
  <si>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</si>
  <si>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</si>
  <si>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</si>
  <si>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</si>
  <si>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</si>
  <si>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</si>
  <si>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</si>
  <si>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</si>
  <si>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</si>
  <si>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</si>
  <si>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</si>
  <si>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</si>
  <si>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</si>
  <si>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</si>
  <si>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</si>
  <si>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</si>
  <si>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</si>
  <si>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</si>
  <si>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</si>
  <si>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</si>
  <si>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</si>
  <si>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</si>
  <si>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</si>
  <si>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</si>
  <si>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</si>
  <si>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</si>
  <si>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</si>
  <si>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</si>
  <si>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</si>
  <si>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</si>
  <si>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</si>
  <si>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</si>
  <si>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</si>
  <si>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</si>
  <si>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</si>
  <si>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</si>
  <si>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</si>
  <si>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</si>
  <si>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</si>
  <si>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</si>
  <si>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</si>
  <si>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</si>
  <si>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</si>
  <si>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</si>
  <si>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</si>
  <si>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</si>
  <si>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</si>
  <si>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</si>
  <si>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</si>
  <si>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</si>
  <si>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</si>
  <si>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</si>
  <si>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</si>
  <si>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</si>
  <si>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</si>
  <si>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</si>
  <si>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</si>
  <si>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</si>
  <si>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</si>
  <si>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</si>
  <si>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</si>
  <si>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</si>
  <si>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</si>
  <si>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</si>
  <si>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</si>
  <si>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</si>
  <si>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</si>
  <si>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</si>
  <si>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</si>
  <si>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</si>
  <si>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</si>
  <si>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</si>
  <si>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</si>
  <si>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</si>
  <si>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</si>
  <si>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</si>
  <si>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</si>
  <si>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</si>
  <si>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</si>
  <si>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</si>
  <si>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</si>
  <si>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</si>
  <si>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</si>
  <si>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</si>
  <si>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</si>
  <si>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</si>
  <si>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</si>
  <si>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</si>
  <si>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</si>
  <si>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</si>
  <si>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</si>
  <si>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</si>
  <si>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</si>
  <si>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</si>
  <si>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</si>
  <si>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</si>
  <si>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</si>
  <si>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</si>
  <si>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</si>
  <si>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</si>
  <si>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</si>
  <si>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</si>
  <si>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</si>
  <si>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</si>
  <si>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</si>
  <si>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</si>
  <si>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</si>
  <si>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</si>
  <si>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</si>
  <si>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</si>
  <si>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</si>
  <si>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</si>
  <si>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</si>
  <si>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</si>
  <si>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</si>
  <si>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</si>
  <si>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</si>
  <si>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</si>
  <si>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</si>
  <si>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</si>
  <si>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</si>
  <si>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</si>
  <si>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</si>
  <si>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</si>
  <si>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</si>
  <si>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</si>
  <si>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</si>
  <si>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</si>
  <si>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</si>
  <si>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</si>
  <si>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</si>
  <si>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</si>
  <si>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</si>
  <si>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</si>
  <si>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</si>
  <si>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</si>
  <si>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</si>
  <si>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</si>
  <si>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</si>
  <si>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</si>
  <si>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</si>
  <si>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</si>
  <si>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</si>
  <si>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</si>
  <si>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</si>
  <si>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</si>
  <si>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</si>
  <si>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</si>
  <si>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</si>
  <si>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</si>
  <si>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</si>
  <si>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</si>
  <si>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</si>
  <si>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</si>
  <si>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</si>
  <si>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</si>
  <si>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</si>
  <si>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</si>
  <si>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</si>
  <si>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</si>
  <si>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</si>
  <si>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</si>
  <si>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</si>
  <si>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</si>
  <si>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</si>
  <si>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</si>
  <si>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</si>
  <si>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</si>
  <si>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</si>
  <si>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</si>
  <si>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</si>
  <si>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</si>
  <si>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</si>
  <si>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</si>
  <si>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</si>
  <si>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</si>
  <si>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</si>
  <si>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</si>
  <si>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</si>
  <si>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</si>
  <si>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</si>
  <si>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</si>
  <si>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</si>
  <si>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</si>
  <si>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</si>
  <si>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</si>
  <si>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</si>
  <si>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</si>
  <si>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</si>
  <si>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</si>
  <si>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</si>
  <si>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</si>
  <si>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</si>
  <si>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</si>
  <si>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</si>
  <si>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</si>
  <si>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</si>
  <si>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</si>
  <si>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</si>
  <si>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</si>
  <si>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</si>
  <si>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</si>
  <si>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</si>
  <si>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</si>
  <si>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</si>
  <si>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</si>
  <si>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</si>
  <si>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</si>
  <si>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</si>
  <si>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</si>
  <si>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</si>
  <si>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</si>
  <si>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</si>
  <si>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</si>
  <si>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</si>
  <si>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</si>
  <si>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</si>
  <si>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</si>
  <si>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</si>
  <si>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</si>
  <si>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</si>
  <si>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</si>
  <si>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</si>
  <si>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</si>
  <si>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</si>
  <si>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</si>
  <si>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</si>
  <si>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</si>
  <si>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</si>
  <si>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</si>
  <si>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</si>
  <si>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</si>
  <si>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</si>
  <si>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</si>
  <si>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</si>
  <si>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</si>
  <si>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</si>
  <si>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</si>
  <si>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</si>
  <si>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</si>
  <si>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</si>
  <si>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</si>
  <si>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</si>
  <si>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</si>
  <si>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</si>
  <si>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</si>
  <si>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</si>
  <si>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</si>
  <si>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</si>
  <si>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</si>
  <si>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</si>
  <si>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</si>
  <si>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</si>
  <si>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</si>
  <si>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</si>
  <si>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</si>
  <si>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</si>
  <si>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</si>
  <si>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</si>
  <si>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</si>
  <si>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</si>
  <si>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</si>
  <si>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</si>
  <si>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</si>
  <si>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</si>
  <si>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</si>
  <si>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</si>
  <si>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</si>
  <si>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</si>
  <si>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</si>
  <si>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</si>
  <si>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</si>
  <si>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</si>
  <si>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</si>
  <si>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</si>
  <si>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</si>
  <si>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</si>
  <si>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</si>
  <si>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</si>
  <si>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</si>
  <si>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</si>
  <si>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</si>
  <si>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</si>
  <si>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</si>
  <si>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</si>
  <si>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</si>
  <si>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</si>
  <si>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</si>
  <si>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</si>
  <si>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</si>
  <si>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</si>
  <si>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</si>
  <si>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</si>
  <si>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</si>
  <si>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</si>
  <si>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</si>
  <si>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</si>
  <si>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</si>
  <si>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</si>
  <si>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</si>
  <si>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</si>
  <si>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</si>
  <si>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</si>
  <si>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</si>
  <si>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</si>
  <si>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</si>
  <si>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</si>
  <si>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</si>
  <si>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</si>
  <si>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</si>
  <si>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</si>
  <si>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</si>
  <si>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</si>
  <si>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</si>
  <si>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</si>
  <si>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</si>
  <si>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</si>
  <si>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</si>
  <si>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</si>
  <si>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</si>
  <si>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</si>
  <si>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</si>
  <si>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</si>
  <si>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</si>
  <si>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</si>
  <si>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</si>
  <si>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</si>
  <si>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</si>
  <si>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</si>
  <si>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</si>
  <si>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</si>
  <si>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</si>
  <si>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</si>
  <si>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</si>
  <si>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</si>
  <si>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</si>
  <si>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</si>
  <si>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</si>
  <si>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</si>
  <si>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</si>
  <si>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</si>
  <si>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</si>
  <si>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</si>
  <si>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</si>
  <si>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</si>
  <si>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</si>
  <si>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</si>
  <si>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</si>
  <si>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</si>
  <si>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</si>
  <si>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</si>
  <si>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</si>
  <si>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</si>
  <si>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</si>
  <si>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</si>
  <si>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</si>
  <si>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</si>
  <si>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</si>
  <si>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</si>
  <si>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</si>
  <si>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</si>
  <si>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</si>
  <si>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</si>
  <si>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</si>
  <si>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</si>
  <si>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</si>
  <si>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</si>
  <si>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</si>
  <si>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</si>
  <si>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</si>
  <si>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</si>
  <si>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</si>
  <si>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</si>
  <si>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</si>
  <si>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</si>
  <si>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</si>
  <si>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</si>
  <si>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</si>
  <si>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</si>
  <si>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</si>
  <si>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</si>
  <si>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</si>
  <si>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</si>
  <si>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</si>
  <si>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</si>
  <si>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</si>
  <si>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</si>
  <si>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</si>
  <si>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</si>
  <si>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</si>
  <si>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</si>
  <si>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</si>
  <si>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</si>
  <si>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</si>
  <si>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</si>
  <si>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</si>
  <si>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</si>
  <si>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</si>
  <si>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</si>
  <si>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</si>
  <si>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</si>
  <si>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</si>
  <si>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</si>
  <si>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</si>
  <si>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</si>
  <si>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</si>
  <si>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</si>
  <si>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</si>
  <si>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</si>
  <si>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</si>
  <si>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</si>
  <si>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</si>
  <si>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</si>
  <si>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</si>
  <si>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</si>
  <si>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</si>
  <si>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</si>
  <si>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</si>
  <si>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</si>
  <si>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</si>
  <si>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</si>
  <si>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</si>
  <si>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</si>
  <si>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</si>
  <si>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</si>
  <si>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</si>
  <si>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</si>
  <si>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</si>
  <si>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</si>
  <si>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</si>
  <si>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</si>
  <si>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</si>
  <si>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</si>
  <si>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</si>
  <si>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</si>
  <si>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</si>
  <si>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</si>
  <si>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</si>
  <si>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</si>
  <si>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</si>
  <si>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</si>
  <si>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</si>
  <si>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</si>
  <si>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</si>
  <si>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</si>
  <si>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</si>
  <si>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</si>
  <si>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</si>
  <si>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</si>
  <si>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</si>
  <si>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</si>
  <si>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</si>
  <si>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</si>
  <si>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</si>
  <si>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</si>
  <si>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</si>
  <si>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</si>
  <si>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</si>
  <si>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</si>
  <si>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</si>
  <si>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</si>
  <si>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</si>
  <si>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</si>
  <si>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</si>
  <si>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</si>
  <si>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</si>
  <si>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</si>
  <si>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</si>
  <si>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</si>
  <si>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</si>
  <si>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</si>
  <si>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</si>
  <si>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</si>
  <si>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</si>
  <si>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</si>
  <si>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</si>
  <si>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</si>
  <si>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</si>
  <si>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</si>
  <si>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</si>
  <si>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</si>
  <si>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</si>
  <si>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</si>
  <si>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</si>
  <si>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</si>
  <si>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</si>
  <si>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</si>
  <si>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</si>
  <si>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</si>
  <si>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</si>
  <si>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</si>
  <si>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</si>
  <si>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</si>
  <si>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</si>
  <si>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</si>
  <si>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</si>
  <si>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</si>
  <si>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</si>
  <si>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</si>
  <si>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</si>
  <si>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</si>
  <si>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</si>
  <si>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</si>
  <si>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</si>
  <si>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</si>
  <si>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</si>
  <si>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</si>
  <si>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</si>
  <si>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</si>
  <si>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</si>
  <si>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</si>
  <si>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</si>
  <si>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</si>
  <si>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</si>
  <si>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</si>
  <si>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</si>
  <si>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</si>
  <si>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</si>
  <si>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</si>
  <si>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</si>
  <si>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</si>
  <si>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</si>
  <si>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</si>
  <si>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</si>
  <si>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</si>
  <si>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</si>
  <si>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</si>
  <si>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</si>
  <si>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</si>
  <si>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</si>
  <si>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</si>
  <si>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</si>
  <si>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</si>
  <si>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</si>
  <si>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</si>
  <si>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</si>
  <si>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</si>
  <si>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</si>
  <si>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</si>
  <si>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</si>
  <si>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</si>
  <si>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</si>
  <si>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</si>
  <si>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</si>
  <si>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</si>
  <si>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</si>
  <si>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</si>
  <si>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</si>
  <si>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</si>
  <si>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</si>
  <si>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</si>
  <si>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</si>
  <si>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</si>
  <si>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</si>
  <si>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</si>
  <si>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</si>
  <si>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</si>
  <si>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</si>
  <si>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</si>
  <si>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</si>
  <si>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</si>
  <si>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</si>
  <si>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</si>
  <si>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</si>
  <si>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</si>
  <si>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</si>
  <si>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</si>
  <si>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</si>
  <si>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</si>
  <si>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</si>
  <si>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</si>
  <si>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</si>
  <si>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</si>
  <si>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</si>
  <si>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</si>
  <si>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</si>
  <si>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</si>
  <si>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</si>
  <si>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</si>
  <si>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</si>
  <si>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</si>
  <si>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</si>
  <si>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</si>
  <si>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</si>
  <si>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</si>
  <si>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</si>
  <si>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</si>
  <si>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</si>
  <si>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</si>
  <si>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</si>
  <si>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</si>
  <si>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</si>
  <si>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</si>
  <si>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</si>
  <si>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</si>
  <si>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</si>
  <si>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</si>
  <si>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</si>
  <si>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</si>
  <si>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</si>
  <si>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</si>
  <si>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</si>
  <si>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</si>
  <si>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</si>
  <si>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</si>
  <si>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</si>
  <si>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</si>
  <si>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</si>
  <si>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</si>
  <si>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</si>
  <si>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</si>
  <si>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</si>
  <si>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</si>
  <si>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</si>
  <si>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</si>
  <si>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</si>
  <si>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</si>
  <si>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</si>
  <si>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</si>
  <si>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</si>
  <si>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</si>
  <si>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</si>
  <si>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</si>
  <si>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</si>
  <si>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</si>
  <si>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</si>
  <si>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</si>
  <si>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</si>
  <si>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</si>
  <si>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</si>
  <si>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</si>
  <si>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</si>
  <si>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</si>
  <si>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</si>
  <si>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</si>
  <si>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</si>
  <si>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</si>
  <si>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</si>
  <si>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</si>
  <si>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</si>
  <si>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</si>
  <si>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</si>
  <si>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</si>
  <si>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</si>
  <si>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</si>
  <si>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</si>
  <si>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</si>
  <si>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</si>
  <si>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</si>
  <si>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</si>
  <si>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</si>
  <si>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</si>
  <si>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</si>
  <si>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</si>
  <si>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</si>
  <si>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</si>
  <si>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</si>
  <si>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</si>
  <si>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</si>
  <si>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</si>
  <si>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</si>
  <si>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</si>
  <si>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</si>
  <si>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</si>
  <si>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</si>
  <si>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</si>
  <si>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</si>
  <si>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</si>
  <si>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</si>
  <si>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</si>
  <si>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</si>
  <si>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</si>
  <si>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</si>
  <si>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</si>
  <si>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</si>
  <si>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</si>
  <si>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</si>
  <si>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</si>
  <si>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</si>
  <si>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</si>
  <si>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</si>
  <si>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</si>
  <si>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</si>
  <si>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</si>
  <si>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</si>
  <si>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</si>
  <si>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</si>
  <si>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</si>
  <si>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</si>
  <si>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</si>
  <si>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</si>
  <si>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</si>
  <si>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</si>
  <si>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</si>
  <si>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</si>
  <si>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</si>
  <si>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</si>
  <si>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</si>
  <si>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</si>
  <si>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</si>
  <si>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</si>
  <si>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</si>
  <si>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</si>
  <si>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</si>
  <si>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</si>
  <si>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</si>
  <si>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</si>
  <si>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</si>
  <si>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</si>
  <si>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</si>
  <si>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</si>
  <si>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</si>
  <si>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</si>
  <si>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</si>
  <si>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</si>
  <si>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</si>
  <si>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</si>
  <si>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</si>
  <si>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</si>
  <si>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</si>
  <si>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</si>
  <si>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</si>
  <si>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</si>
  <si>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</si>
  <si>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</si>
  <si>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</si>
  <si>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</si>
  <si>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</si>
  <si>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</si>
  <si>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</si>
  <si>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</si>
  <si>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</si>
  <si>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</si>
  <si>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</si>
  <si>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</si>
  <si>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</si>
  <si>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</si>
  <si>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</si>
  <si>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</si>
  <si>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</si>
  <si>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</si>
  <si>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</si>
  <si>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</si>
  <si>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</si>
  <si>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</si>
  <si>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</si>
  <si>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</si>
  <si>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</si>
  <si>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</si>
  <si>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</si>
  <si>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</si>
  <si>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</si>
  <si>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</si>
  <si>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</si>
  <si>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</si>
  <si>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</si>
  <si>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</si>
  <si>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</si>
  <si>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</si>
  <si>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</si>
  <si>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</si>
  <si>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</si>
  <si>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</si>
  <si>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</si>
  <si>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</si>
  <si>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</si>
  <si>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</si>
  <si>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</si>
  <si>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</si>
  <si>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</si>
  <si>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</si>
  <si>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</si>
  <si>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</si>
  <si>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</si>
  <si>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</si>
  <si>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</si>
  <si>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</si>
  <si>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</si>
  <si>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</si>
  <si>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</si>
  <si>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</si>
  <si>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</si>
  <si>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</si>
  <si>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</si>
  <si>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</si>
  <si>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</si>
  <si>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</si>
  <si>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</si>
  <si>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</si>
  <si>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</si>
  <si>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</si>
  <si>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</si>
  <si>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</si>
  <si>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</si>
  <si>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</si>
  <si>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</si>
  <si>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</si>
  <si>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</si>
  <si>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</si>
  <si>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</si>
  <si>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</si>
  <si>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</si>
  <si>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</si>
  <si>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</si>
  <si>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</si>
  <si>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</si>
  <si>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</si>
  <si>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</si>
  <si>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</si>
  <si>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</si>
  <si>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</si>
  <si>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</si>
  <si>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</si>
  <si>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</si>
  <si>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</si>
  <si>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</si>
  <si>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</si>
  <si>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</si>
  <si>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</si>
  <si>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</si>
  <si>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</si>
  <si>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</si>
  <si>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</si>
  <si>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</si>
  <si>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</si>
  <si>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</si>
  <si>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</si>
  <si>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</si>
  <si>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</si>
  <si>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</si>
  <si>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</si>
  <si>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</si>
  <si>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</si>
  <si>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</si>
  <si>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</si>
  <si>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</si>
  <si>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</si>
  <si>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</si>
  <si>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</si>
  <si>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</si>
  <si>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</si>
  <si>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</si>
  <si>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</si>
  <si>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</si>
  <si>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</si>
  <si>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</si>
  <si>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</si>
  <si>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</si>
  <si>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</si>
  <si>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</si>
  <si>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</si>
  <si>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</si>
  <si>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</si>
  <si>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</si>
  <si>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</si>
  <si>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</si>
  <si>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</si>
  <si>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</si>
  <si>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</si>
  <si>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</si>
  <si>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</si>
  <si>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</si>
  <si>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</si>
  <si>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</si>
  <si>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</si>
  <si>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</si>
  <si>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</si>
  <si>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</si>
  <si>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</si>
  <si>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</si>
  <si>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</si>
  <si>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</si>
  <si>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</si>
  <si>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</si>
  <si>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</si>
  <si>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</si>
  <si>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</si>
  <si>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</si>
  <si>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</si>
  <si>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</si>
  <si>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</si>
  <si>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</si>
  <si>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</si>
  <si>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</si>
  <si>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</si>
  <si>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</si>
  <si>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</si>
  <si>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</si>
  <si>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</si>
  <si>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</si>
  <si>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</si>
  <si>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</si>
  <si>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</si>
  <si>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</si>
  <si>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</si>
  <si>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</si>
  <si>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</si>
  <si>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</si>
  <si>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</si>
  <si>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</si>
  <si>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</si>
  <si>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</si>
  <si>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</si>
  <si>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</si>
  <si>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</si>
  <si>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</si>
  <si>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</si>
  <si>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</si>
  <si>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</si>
  <si>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</si>
  <si>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</si>
  <si>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</si>
  <si>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</si>
  <si>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</si>
  <si>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</si>
  <si>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</si>
  <si>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</si>
  <si>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</si>
  <si>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</si>
  <si>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</si>
  <si>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</si>
  <si>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</si>
  <si>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</si>
  <si>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</si>
  <si>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</si>
  <si>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</si>
  <si>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</si>
  <si>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</si>
  <si>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</si>
  <si>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</si>
  <si>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</si>
  <si>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</si>
  <si>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</si>
  <si>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</si>
  <si>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</si>
  <si>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</si>
  <si>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</si>
  <si>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</si>
  <si>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</si>
  <si>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</si>
  <si>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</si>
  <si>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</si>
  <si>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</si>
  <si>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</si>
  <si>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</si>
  <si>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</si>
  <si>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</si>
  <si>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</si>
  <si>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</si>
  <si>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</si>
  <si>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</si>
  <si>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</si>
  <si>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</si>
  <si>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</si>
  <si>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</si>
  <si>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</si>
  <si>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</si>
  <si>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</si>
  <si>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</si>
  <si>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</si>
  <si>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</si>
  <si>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</si>
  <si>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</si>
  <si>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</si>
  <si>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</si>
  <si>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</si>
  <si>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</si>
  <si>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</si>
  <si>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</si>
  <si>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</si>
  <si>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</si>
  <si>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</si>
  <si>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</si>
  <si>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</si>
  <si>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</si>
  <si>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</si>
  <si>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</si>
  <si>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</si>
  <si>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</si>
  <si>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</si>
  <si>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</si>
  <si>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</si>
  <si>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</si>
  <si>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</si>
  <si>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</si>
  <si>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</si>
  <si>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</si>
  <si>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</si>
  <si>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</si>
  <si>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</si>
  <si>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</si>
  <si>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</si>
  <si>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</si>
  <si>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</si>
  <si>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</si>
  <si>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</si>
  <si>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</si>
  <si>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</si>
  <si>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</si>
  <si>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</si>
  <si>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</si>
  <si>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</si>
  <si>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</si>
  <si>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</si>
  <si>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</si>
  <si>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</si>
  <si>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</si>
  <si>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</si>
  <si>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</si>
  <si>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</si>
  <si>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</si>
  <si>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</si>
  <si>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</si>
  <si>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</si>
  <si>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</si>
  <si>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</si>
  <si>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</si>
  <si>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</si>
  <si>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</si>
  <si>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</si>
  <si>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</si>
  <si>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</si>
  <si>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</si>
  <si>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</si>
  <si>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</si>
  <si>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</si>
  <si>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</si>
  <si>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</si>
  <si>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</si>
  <si>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</si>
  <si>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</si>
  <si>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</si>
  <si>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</si>
  <si>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</si>
  <si>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</si>
  <si>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</si>
  <si>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</si>
  <si>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</si>
  <si>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</si>
  <si>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</si>
  <si>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</si>
  <si>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</si>
  <si>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</si>
  <si>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</si>
  <si>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</si>
  <si>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</si>
  <si>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</si>
  <si>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</si>
  <si>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</si>
  <si>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</si>
  <si>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</si>
  <si>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</si>
  <si>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</si>
  <si>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</si>
  <si>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</si>
  <si>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</si>
  <si>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</si>
  <si>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</si>
  <si>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</si>
  <si>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</si>
  <si>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</si>
  <si>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</si>
  <si>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</si>
  <si>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</si>
  <si>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</si>
  <si>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</si>
  <si>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</si>
  <si>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</si>
  <si>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</si>
  <si>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</si>
  <si>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</si>
  <si>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</si>
  <si>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</si>
  <si>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</si>
  <si>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</si>
  <si>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</si>
  <si>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</si>
  <si>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</si>
  <si>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</si>
  <si>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</si>
  <si>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</si>
  <si>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</si>
  <si>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</si>
  <si>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</si>
  <si>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</si>
  <si>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</si>
  <si>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</si>
  <si>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</si>
  <si>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</si>
  <si>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</si>
  <si>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</si>
  <si>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</si>
  <si>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</si>
  <si>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</si>
  <si>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</si>
  <si>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</si>
  <si>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</si>
  <si>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</si>
  <si>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</si>
  <si>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</si>
  <si>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</si>
  <si>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</si>
  <si>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</si>
  <si>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</si>
  <si>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</si>
  <si>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</si>
  <si>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</si>
  <si>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</si>
  <si>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</si>
  <si>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</si>
  <si>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</si>
  <si>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</si>
  <si>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</si>
  <si>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</si>
  <si>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</si>
  <si>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</si>
  <si>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</si>
  <si>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</si>
  <si>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</si>
  <si>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</si>
  <si>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</si>
  <si>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</si>
  <si>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</si>
  <si>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</si>
  <si>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</si>
  <si>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</si>
  <si>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</si>
  <si>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</si>
  <si>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</si>
  <si>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</si>
  <si>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</si>
  <si>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</si>
  <si>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</si>
  <si>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</si>
  <si>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</si>
  <si>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</si>
  <si>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</si>
  <si>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</si>
  <si>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</si>
  <si>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</si>
  <si>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</si>
  <si>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</si>
  <si>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</si>
  <si>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</si>
  <si>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</si>
  <si>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</si>
  <si>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</si>
  <si>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</si>
  <si>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</si>
  <si>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</si>
  <si>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</si>
  <si>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</si>
  <si>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</si>
  <si>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</si>
  <si>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</si>
  <si>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</si>
  <si>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</si>
  <si>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</si>
  <si>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</si>
  <si>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</si>
  <si>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</si>
  <si>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</si>
  <si>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</si>
  <si>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</si>
  <si>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</si>
  <si>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</si>
  <si>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</si>
  <si>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</si>
  <si>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</si>
  <si>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</si>
  <si>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</si>
  <si>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</si>
  <si>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</si>
  <si>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</si>
  <si>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</si>
  <si>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</si>
  <si>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</si>
  <si>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</si>
  <si>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</si>
  <si>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</si>
  <si>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</si>
  <si>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</si>
  <si>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</si>
  <si>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</si>
  <si>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</si>
  <si>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</si>
  <si>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</si>
  <si>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</si>
  <si>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</si>
  <si>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</si>
  <si>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</si>
  <si>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</si>
  <si>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</si>
  <si>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</si>
  <si>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</si>
  <si>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</si>
  <si>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</si>
  <si>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</si>
  <si>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</si>
  <si>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</si>
  <si>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</si>
  <si>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</si>
  <si>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</si>
  <si>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</si>
  <si>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</si>
  <si>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</si>
  <si>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</si>
  <si>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</si>
  <si>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</si>
  <si>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</si>
  <si>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</si>
  <si>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</si>
  <si>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</si>
  <si>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</si>
  <si>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</si>
  <si>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</si>
  <si>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</si>
  <si>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</si>
  <si>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</si>
  <si>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</si>
  <si>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</si>
  <si>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</si>
  <si>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</si>
  <si>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</si>
  <si>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</si>
  <si>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</si>
  <si>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</si>
  <si>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</si>
  <si>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</si>
  <si>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</si>
  <si>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</si>
  <si>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</si>
  <si>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</si>
  <si>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</si>
  <si>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</si>
  <si>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</si>
  <si>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</si>
  <si>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</si>
  <si>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</si>
  <si>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</si>
  <si>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</si>
  <si>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</si>
  <si>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</si>
  <si>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</si>
  <si>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</si>
  <si>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</si>
  <si>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</si>
  <si>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</si>
  <si>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</si>
  <si>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</si>
  <si>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</si>
  <si>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</si>
  <si>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</si>
  <si>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</si>
  <si>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</si>
  <si>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</si>
  <si>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</si>
  <si>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</si>
  <si>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</si>
  <si>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</si>
  <si>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</si>
  <si>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</si>
  <si>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</si>
  <si>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</si>
  <si>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</si>
  <si>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</si>
  <si>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</si>
  <si>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</si>
  <si>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</si>
  <si>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</si>
  <si>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</si>
  <si>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</si>
  <si>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</si>
  <si>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</si>
  <si>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</si>
  <si>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</si>
  <si>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</si>
  <si>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</si>
  <si>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</si>
  <si>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</si>
  <si>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</si>
  <si>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</si>
  <si>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</si>
  <si>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</si>
  <si>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</si>
  <si>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</si>
  <si>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</si>
  <si>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</si>
  <si>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</si>
  <si>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</si>
  <si>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</si>
  <si>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</si>
  <si>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</si>
  <si>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</si>
  <si>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</si>
  <si>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</si>
  <si>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</si>
  <si>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</si>
  <si>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</si>
  <si>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</si>
  <si>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</si>
  <si>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</si>
  <si>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</si>
  <si>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</si>
  <si>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</si>
  <si>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</si>
  <si>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</si>
  <si>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</si>
  <si>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</si>
  <si>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</si>
  <si>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</si>
  <si>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</si>
  <si>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</si>
  <si>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</si>
  <si>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</si>
  <si>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</si>
  <si>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</si>
  <si>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</si>
  <si>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</si>
  <si>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</si>
  <si>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</si>
  <si>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</si>
  <si>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</si>
  <si>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</si>
  <si>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</si>
  <si>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</si>
  <si>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</si>
  <si>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</si>
  <si>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</si>
  <si>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</si>
  <si>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</si>
  <si>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</si>
  <si>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</si>
  <si>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</si>
  <si>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</si>
  <si>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</si>
  <si>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</si>
  <si>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</si>
  <si>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</si>
  <si>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</si>
  <si>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</si>
  <si>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</si>
  <si>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</si>
  <si>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</si>
  <si>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</si>
  <si>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</si>
  <si>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</si>
  <si>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</si>
  <si>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</si>
  <si>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</si>
  <si>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</si>
  <si>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</si>
  <si>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</si>
  <si>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</si>
  <si>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</si>
  <si>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</si>
  <si>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</si>
  <si>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</si>
  <si>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</si>
  <si>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</si>
  <si>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</si>
  <si>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</si>
  <si>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</si>
  <si>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</si>
  <si>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</si>
  <si>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</si>
  <si>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</si>
  <si>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</si>
  <si>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</si>
  <si>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</si>
  <si>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</si>
  <si>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</si>
  <si>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</si>
  <si>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</si>
  <si>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</si>
  <si>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</si>
  <si>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</si>
  <si>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</si>
  <si>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</si>
  <si>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</si>
  <si>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</si>
  <si>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</si>
  <si>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</si>
  <si>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</si>
  <si>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</si>
  <si>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</si>
  <si>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</si>
  <si>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</si>
  <si>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</si>
  <si>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</si>
  <si>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</si>
  <si>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</si>
  <si>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</si>
  <si>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</si>
  <si>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</si>
  <si>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</si>
  <si>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</si>
  <si>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</si>
  <si>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</si>
  <si>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</si>
  <si>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</si>
  <si>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</si>
  <si>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</si>
  <si>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</si>
  <si>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</si>
  <si>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</si>
  <si>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</si>
  <si>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</si>
  <si>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</si>
  <si>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</si>
  <si>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</si>
  <si>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</si>
  <si>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</si>
  <si>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</si>
  <si>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</si>
  <si>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</si>
  <si>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</si>
  <si>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</si>
  <si>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</si>
  <si>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</si>
  <si>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</si>
  <si>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</si>
  <si>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</si>
  <si>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</si>
  <si>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</si>
  <si>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</si>
  <si>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</si>
  <si>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</si>
  <si>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</si>
  <si>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</si>
  <si>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</si>
  <si>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</si>
  <si>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</si>
  <si>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</si>
  <si>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</si>
  <si>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</si>
  <si>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</si>
  <si>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</si>
  <si>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</si>
  <si>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</si>
  <si>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</si>
  <si>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</si>
  <si>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</si>
  <si>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</si>
  <si>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</si>
  <si>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</si>
  <si>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</si>
  <si>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</si>
  <si>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</si>
  <si>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</si>
  <si>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</si>
  <si>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</si>
  <si>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</si>
  <si>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</si>
  <si>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</si>
  <si>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</si>
  <si>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</si>
  <si>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</si>
  <si>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</si>
  <si>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</si>
  <si>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</si>
  <si>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</si>
  <si>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</si>
  <si>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</si>
  <si>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</si>
  <si>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</si>
  <si>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</si>
  <si>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</si>
  <si>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</si>
  <si>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</si>
  <si>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</si>
  <si>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</si>
  <si>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</si>
  <si>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</si>
  <si>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</si>
  <si>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</si>
  <si>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</si>
  <si>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</si>
  <si>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</si>
  <si>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</si>
  <si>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</si>
  <si>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</si>
  <si>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</si>
  <si>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</si>
  <si>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</si>
  <si>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</si>
  <si>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</si>
  <si>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</si>
  <si>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</si>
  <si>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</si>
  <si>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</si>
  <si>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</si>
  <si>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</si>
  <si>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</si>
  <si>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</si>
  <si>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</si>
  <si>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</si>
  <si>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</si>
  <si>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</si>
  <si>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</si>
  <si>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</si>
  <si>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</si>
  <si>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</si>
  <si>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</si>
  <si>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</si>
  <si>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</si>
  <si>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</si>
  <si>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</si>
  <si>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</si>
  <si>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</si>
  <si>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</si>
  <si>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</si>
  <si>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</si>
  <si>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</si>
  <si>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</si>
  <si>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</si>
  <si>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</si>
  <si>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</si>
  <si>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</si>
  <si>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</si>
  <si>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</si>
  <si>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</si>
  <si>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</si>
  <si>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</si>
  <si>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</si>
  <si>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</si>
  <si>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</si>
  <si>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</si>
  <si>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</si>
  <si>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</si>
  <si>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</si>
  <si>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</si>
  <si>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</si>
  <si>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</si>
  <si>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</si>
  <si>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</si>
  <si>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</si>
  <si>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</si>
  <si>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</si>
  <si>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</si>
  <si>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</si>
  <si>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</si>
  <si>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</si>
  <si>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</si>
  <si>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</si>
  <si>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</si>
  <si>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</si>
  <si>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</si>
  <si>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</si>
  <si>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</si>
  <si>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</si>
  <si>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</si>
  <si>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</si>
  <si>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</si>
  <si>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</si>
  <si>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</si>
  <si>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</si>
  <si>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</si>
  <si>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</si>
  <si>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</si>
  <si>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</si>
  <si>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</si>
  <si>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</si>
  <si>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</si>
  <si>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</si>
  <si>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</si>
  <si>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</si>
  <si>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</si>
  <si>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</si>
  <si>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</si>
  <si>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</si>
  <si>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</si>
  <si>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</si>
  <si>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</si>
  <si>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</si>
  <si>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</si>
  <si>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</si>
  <si>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</si>
  <si>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</si>
  <si>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</si>
  <si>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</si>
  <si>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</si>
  <si>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</si>
  <si>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</si>
  <si>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</si>
  <si>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</si>
  <si>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</si>
  <si>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</si>
  <si>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</si>
  <si>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</si>
  <si>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</si>
  <si>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</si>
  <si>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</si>
  <si>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</si>
  <si>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</si>
  <si>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</si>
  <si>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</si>
  <si>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</si>
  <si>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</si>
  <si>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</si>
  <si>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</si>
  <si>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</si>
  <si>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</si>
  <si>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</si>
  <si>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</si>
  <si>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</si>
  <si>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</si>
  <si>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</si>
  <si>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</si>
  <si>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</si>
  <si>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</si>
  <si>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</si>
  <si>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</si>
  <si>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</si>
  <si>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</si>
  <si>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</si>
  <si>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</si>
  <si>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</si>
  <si>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</si>
  <si>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</si>
  <si>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</si>
  <si>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</si>
  <si>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</si>
  <si>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</si>
  <si>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</si>
  <si>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</si>
  <si>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</si>
  <si>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</si>
  <si>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</si>
  <si>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</si>
  <si>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</si>
  <si>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</si>
  <si>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</si>
  <si>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</si>
  <si>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</si>
  <si>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</si>
  <si>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</si>
  <si>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</si>
  <si>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</si>
  <si>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</si>
  <si>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</si>
  <si>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</si>
  <si>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</si>
  <si>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</si>
  <si>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</si>
  <si>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</si>
  <si>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</si>
  <si>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</si>
  <si>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</si>
  <si>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</si>
  <si>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</si>
  <si>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</si>
  <si>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</si>
  <si>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</si>
  <si>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</si>
  <si>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</si>
  <si>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</si>
  <si>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</si>
  <si>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</si>
  <si>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</si>
  <si>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</si>
  <si>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</si>
  <si>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</si>
  <si>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</si>
  <si>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</si>
  <si>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</si>
  <si>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</si>
  <si>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</si>
  <si>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</si>
  <si>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</si>
  <si>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</si>
  <si>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</si>
  <si>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</si>
  <si>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</si>
  <si>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</si>
  <si>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</si>
  <si>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</si>
  <si>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</si>
  <si>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</si>
  <si>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</si>
  <si>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</si>
  <si>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</si>
  <si>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</si>
  <si>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</si>
  <si>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</si>
  <si>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</si>
  <si>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</si>
  <si>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</si>
  <si>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</si>
  <si>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</si>
  <si>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</si>
  <si>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</si>
  <si>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</si>
  <si>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</si>
  <si>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</si>
  <si>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</si>
  <si>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</si>
  <si>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</si>
  <si>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</si>
  <si>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</si>
  <si>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</si>
  <si>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</si>
  <si>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</si>
  <si>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</si>
  <si>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</si>
  <si>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</si>
  <si>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</si>
  <si>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</si>
  <si>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</si>
  <si>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</si>
  <si>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</si>
  <si>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</si>
  <si>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</si>
  <si>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</si>
  <si>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</si>
  <si>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</si>
  <si>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</si>
  <si>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</si>
  <si>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</si>
  <si>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</si>
  <si>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</si>
  <si>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</si>
  <si>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</si>
  <si>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</si>
  <si>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</si>
  <si>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</si>
  <si>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</si>
  <si>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</si>
  <si>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</si>
  <si>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</si>
  <si>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</si>
  <si>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</si>
  <si>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</si>
  <si>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</si>
  <si>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</si>
  <si>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</si>
  <si>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</si>
  <si>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</si>
  <si>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</si>
  <si>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</si>
  <si>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</si>
  <si>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</si>
  <si>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</si>
  <si>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</si>
  <si>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</si>
  <si>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</si>
  <si>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</si>
  <si>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</si>
  <si>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</si>
  <si>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</si>
  <si>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</si>
  <si>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</si>
  <si>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</si>
  <si>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</si>
  <si>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</si>
  <si>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</si>
  <si>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</si>
  <si>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</si>
  <si>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</si>
  <si>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</si>
  <si>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</si>
  <si>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</si>
  <si>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</si>
  <si>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</si>
  <si>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</si>
  <si>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</si>
  <si>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</si>
  <si>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</si>
  <si>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</si>
  <si>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</si>
  <si>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</si>
  <si>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</si>
  <si>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</si>
  <si>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</si>
  <si>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</si>
  <si>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</si>
  <si>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</si>
  <si>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</si>
  <si>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</si>
  <si>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</si>
  <si>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</si>
  <si>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</si>
  <si>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</si>
  <si>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</si>
  <si>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</si>
  <si>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</si>
  <si>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</si>
  <si>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</si>
  <si>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</si>
  <si>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</si>
  <si>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</si>
  <si>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</si>
  <si>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</si>
  <si>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</si>
  <si>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</si>
  <si>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</si>
  <si>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</si>
  <si>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</si>
  <si>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</si>
  <si>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</si>
  <si>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</si>
  <si>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</si>
  <si>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</si>
  <si>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</si>
  <si>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</si>
  <si>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</si>
  <si>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</si>
  <si>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</si>
  <si>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</si>
  <si>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</si>
  <si>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</si>
  <si>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</si>
  <si>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</si>
  <si>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</si>
  <si>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</si>
  <si>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</si>
  <si>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</si>
  <si>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</si>
  <si>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</si>
  <si>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</si>
  <si>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</si>
  <si>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</si>
  <si>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</si>
  <si>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</si>
  <si>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</si>
  <si>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</si>
  <si>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</si>
  <si>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</si>
  <si>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</si>
  <si>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</si>
  <si>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</si>
  <si>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</si>
  <si>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</si>
  <si>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</si>
  <si>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</si>
  <si>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</si>
  <si>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</si>
  <si>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</si>
  <si>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</si>
  <si>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</si>
  <si>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</si>
  <si>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</si>
  <si>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</si>
  <si>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</si>
  <si>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</si>
  <si>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</si>
  <si>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</si>
  <si>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</si>
  <si>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</si>
  <si>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</si>
  <si>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</si>
  <si>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</si>
  <si>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</si>
  <si>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</si>
  <si>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</si>
  <si>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</si>
  <si>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</si>
  <si>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</si>
  <si>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</si>
  <si>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</si>
  <si>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</si>
  <si>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</si>
  <si>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</si>
  <si>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</si>
  <si>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</si>
  <si>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</si>
  <si>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</si>
  <si>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</si>
  <si>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</si>
  <si>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</si>
  <si>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</si>
  <si>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</si>
  <si>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</si>
  <si>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</si>
  <si>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</si>
  <si>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</si>
  <si>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</si>
  <si>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</si>
  <si>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</si>
  <si>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</si>
  <si>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</si>
  <si>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</si>
  <si>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</si>
  <si>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</si>
  <si>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</si>
  <si>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</si>
  <si>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</si>
  <si>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</si>
  <si>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</si>
  <si>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</si>
  <si>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</si>
  <si>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</si>
  <si>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</si>
  <si>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</si>
  <si>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</si>
  <si>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</si>
  <si>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</si>
  <si>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</si>
  <si>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</si>
  <si>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</si>
  <si>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</si>
  <si>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</si>
  <si>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</si>
  <si>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</si>
  <si>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</si>
  <si>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</si>
  <si>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</si>
  <si>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</si>
  <si>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</si>
  <si>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</si>
  <si>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</si>
  <si>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</si>
  <si>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</si>
  <si>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</si>
  <si>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</si>
  <si>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</si>
  <si>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</si>
  <si>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</si>
  <si>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</si>
  <si>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</si>
  <si>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</si>
  <si>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</si>
  <si>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</si>
  <si>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</si>
  <si>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</si>
  <si>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</si>
  <si>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</si>
  <si>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</si>
  <si>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</si>
  <si>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</si>
  <si>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</si>
  <si>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</si>
  <si>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</si>
  <si>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</si>
  <si>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</si>
  <si>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</si>
  <si>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</si>
  <si>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</si>
  <si>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</si>
  <si>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</si>
  <si>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</si>
  <si>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</si>
  <si>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</si>
  <si>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</si>
  <si>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</si>
  <si>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</si>
  <si>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</si>
  <si>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</si>
  <si>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</si>
  <si>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</si>
  <si>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</si>
  <si>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</si>
  <si>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</si>
  <si>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</si>
  <si>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</si>
  <si>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</si>
  <si>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</si>
  <si>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</si>
  <si>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</si>
  <si>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</si>
  <si>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</si>
  <si>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</si>
  <si>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</si>
  <si>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</si>
  <si>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</si>
  <si>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</si>
  <si>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</si>
  <si>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</si>
  <si>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</si>
  <si>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</si>
  <si>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</si>
  <si>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</si>
  <si>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</si>
  <si>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</si>
  <si>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</si>
  <si>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</si>
  <si>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</si>
  <si>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</si>
  <si>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</si>
  <si>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</si>
  <si>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</si>
  <si>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</si>
  <si>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</si>
  <si>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</si>
  <si>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</si>
  <si>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</si>
  <si>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</si>
  <si>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</si>
  <si>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</si>
  <si>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</si>
  <si>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</si>
  <si>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</si>
  <si>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</si>
  <si>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</si>
  <si>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</si>
  <si>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</si>
  <si>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</si>
  <si>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</si>
  <si>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</si>
  <si>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</si>
  <si>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</si>
  <si>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</si>
  <si>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</si>
  <si>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</si>
  <si>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</si>
  <si>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</si>
  <si>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</si>
  <si>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</si>
  <si>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</si>
  <si>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</si>
  <si>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</si>
  <si>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</si>
  <si>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</si>
  <si>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</si>
  <si>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</si>
  <si>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</si>
  <si>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</si>
  <si>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</si>
  <si>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</si>
  <si>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</si>
  <si>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</si>
  <si>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</si>
  <si>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</si>
  <si>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</si>
  <si>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</si>
  <si>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</si>
  <si>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</si>
  <si>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</si>
  <si>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</si>
  <si>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</si>
  <si>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</si>
  <si>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</si>
  <si>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</si>
  <si>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</si>
  <si>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</si>
  <si>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</si>
  <si>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</si>
  <si>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</si>
  <si>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</si>
  <si>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</si>
  <si>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</si>
  <si>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</si>
  <si>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</si>
  <si>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</si>
  <si>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</si>
  <si>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</si>
  <si>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</si>
  <si>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</si>
  <si>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</si>
  <si>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</si>
  <si>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</si>
  <si>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</si>
  <si>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</si>
  <si>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</si>
  <si>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</si>
  <si>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</si>
  <si>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</si>
  <si>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</si>
  <si>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</si>
  <si>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</si>
  <si>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</si>
  <si>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</si>
  <si>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</si>
  <si>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</si>
  <si>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</si>
  <si>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</si>
  <si>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</si>
  <si>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</si>
  <si>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</si>
  <si>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</si>
  <si>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</si>
  <si>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</si>
  <si>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</si>
  <si>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</si>
  <si>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</si>
  <si>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</si>
  <si>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</si>
  <si>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</si>
  <si>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</si>
  <si>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</si>
  <si>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</si>
  <si>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</si>
  <si>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</si>
  <si>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</si>
  <si>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</si>
  <si>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</si>
  <si>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</si>
  <si>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</si>
  <si>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</si>
  <si>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</si>
  <si>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</si>
  <si>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</si>
  <si>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</si>
  <si>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</si>
  <si>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</si>
  <si>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</si>
  <si>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</si>
  <si>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</si>
  <si>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</si>
  <si>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</si>
  <si>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</si>
  <si>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</si>
  <si>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</si>
  <si>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</si>
  <si>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</si>
  <si>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</si>
  <si>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</si>
  <si>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</si>
  <si>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</si>
  <si>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</si>
  <si>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</si>
  <si>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</si>
  <si>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</si>
  <si>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</si>
  <si>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</si>
  <si>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</si>
  <si>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</si>
  <si>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</si>
  <si>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</si>
  <si>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</si>
  <si>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</si>
  <si>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</si>
  <si>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</si>
  <si>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</si>
  <si>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</si>
  <si>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</si>
  <si>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</si>
  <si>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</si>
  <si>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</si>
  <si>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</si>
  <si>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</si>
  <si>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</si>
  <si>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</si>
  <si>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</si>
  <si>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</si>
  <si>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</si>
  <si>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</si>
  <si>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</si>
  <si>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</si>
  <si>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</si>
  <si>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</si>
  <si>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</si>
  <si>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</si>
  <si>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</si>
  <si>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</si>
  <si>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</si>
  <si>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</si>
  <si>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</si>
  <si>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</si>
  <si>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</si>
  <si>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</si>
  <si>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</si>
  <si>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</si>
  <si>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</si>
  <si>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</si>
  <si>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</si>
  <si>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</si>
  <si>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</si>
  <si>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</si>
  <si>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</si>
  <si>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</si>
  <si>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</si>
  <si>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</si>
  <si>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</si>
  <si>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</si>
  <si>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</si>
  <si>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</si>
  <si>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</si>
  <si>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</si>
  <si>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</si>
  <si>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</si>
  <si>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</si>
  <si>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</si>
  <si>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</si>
  <si>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</si>
  <si>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</si>
  <si>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</si>
  <si>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</si>
  <si>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</si>
  <si>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</si>
  <si>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</si>
  <si>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</si>
  <si>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</si>
  <si>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</si>
  <si>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</si>
  <si>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</si>
  <si>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</si>
  <si>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</si>
  <si>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</si>
  <si>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</si>
  <si>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</si>
  <si>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</si>
  <si>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</si>
  <si>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</si>
  <si>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</si>
  <si>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</si>
  <si>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</si>
  <si>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</si>
  <si>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</si>
  <si>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</si>
  <si>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</si>
  <si>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</si>
  <si>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</si>
  <si>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</si>
  <si>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</si>
  <si>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</si>
  <si>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</si>
  <si>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</si>
  <si>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</si>
  <si>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</si>
  <si>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</si>
  <si>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</si>
  <si>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</si>
  <si>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</si>
  <si>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</si>
  <si>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</si>
  <si>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</si>
  <si>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</si>
  <si>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</si>
  <si>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</si>
  <si>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</si>
  <si>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</si>
  <si>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</si>
  <si>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</si>
  <si>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</si>
  <si>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</si>
  <si>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</si>
  <si>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</si>
  <si>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</si>
  <si>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</si>
  <si>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</si>
  <si>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</si>
  <si>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</si>
  <si>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</si>
  <si>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</si>
  <si>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</si>
  <si>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</si>
  <si>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</si>
  <si>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</si>
  <si>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</si>
  <si>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</si>
  <si>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</si>
  <si>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</si>
  <si>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</si>
  <si>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</si>
  <si>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</si>
  <si>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</si>
  <si>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</si>
  <si>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</si>
  <si>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</si>
  <si>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</si>
  <si>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</si>
  <si>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</si>
  <si>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</si>
  <si>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</si>
  <si>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</si>
  <si>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</si>
  <si>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</si>
  <si>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</si>
  <si>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</si>
  <si>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</si>
  <si>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</si>
  <si>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</si>
  <si>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</si>
  <si>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</si>
  <si>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</si>
  <si>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</si>
  <si>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</si>
  <si>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</si>
  <si>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</si>
  <si>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</si>
  <si>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</si>
  <si>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</si>
  <si>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</si>
  <si>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</si>
  <si>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</si>
  <si>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</si>
  <si>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</si>
  <si>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</si>
  <si>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</si>
  <si>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</si>
  <si>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</si>
  <si>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</si>
  <si>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</si>
  <si>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</si>
  <si>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</si>
  <si>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</si>
  <si>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</si>
  <si>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</si>
  <si>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</si>
  <si>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</si>
  <si>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</si>
  <si>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</si>
  <si>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</si>
  <si>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</si>
  <si>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</si>
  <si>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</si>
  <si>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</si>
  <si>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</si>
  <si>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</si>
  <si>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</si>
  <si>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</si>
  <si>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</si>
  <si>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</si>
  <si>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</si>
  <si>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</si>
  <si>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</si>
  <si>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</si>
  <si>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</si>
  <si>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</si>
  <si>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</si>
  <si>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</si>
  <si>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</si>
  <si>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</si>
  <si>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</si>
  <si>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</si>
  <si>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</si>
  <si>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</si>
  <si>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</si>
  <si>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</si>
  <si>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</si>
  <si>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</si>
  <si>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</si>
  <si>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</si>
  <si>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</si>
  <si>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</si>
  <si>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</si>
  <si>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</si>
  <si>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</si>
  <si>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</si>
  <si>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</si>
  <si>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</si>
  <si>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</si>
  <si>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</si>
  <si>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</si>
  <si>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</si>
  <si>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</si>
  <si>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</si>
  <si>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</si>
  <si>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</si>
  <si>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</si>
  <si>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</si>
  <si>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</si>
  <si>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</si>
  <si>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</si>
  <si>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</si>
  <si>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</si>
  <si>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</si>
  <si>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</si>
  <si>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</si>
  <si>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</si>
  <si>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</si>
  <si>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</si>
  <si>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</si>
  <si>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</si>
  <si>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</si>
  <si>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</si>
  <si>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</si>
  <si>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</si>
  <si>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</si>
  <si>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</si>
  <si>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</si>
  <si>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</si>
  <si>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</si>
  <si>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</si>
  <si>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</si>
  <si>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</si>
  <si>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</si>
  <si>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</si>
  <si>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</si>
  <si>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</si>
  <si>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</si>
  <si>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</si>
  <si>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</si>
  <si>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</si>
  <si>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</si>
  <si>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</si>
  <si>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</si>
  <si>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</si>
  <si>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</si>
  <si>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</si>
  <si>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</si>
  <si>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</si>
  <si>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</si>
  <si>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</si>
  <si>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</si>
  <si>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</si>
  <si>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</si>
  <si>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</si>
  <si>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</si>
  <si>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</si>
  <si>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</si>
  <si>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</si>
  <si>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</si>
  <si>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</si>
  <si>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</si>
  <si>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</si>
  <si>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</si>
  <si>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</si>
  <si>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</si>
  <si>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</si>
  <si>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</si>
  <si>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</si>
  <si>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</si>
  <si>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</si>
  <si>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</si>
  <si>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</si>
  <si>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</si>
  <si>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</si>
  <si>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</si>
  <si>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</si>
  <si>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</si>
  <si>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</si>
  <si>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</si>
  <si>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</si>
  <si>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</si>
  <si>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</si>
  <si>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</si>
  <si>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</si>
  <si>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</si>
  <si>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</si>
  <si>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</si>
  <si>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</si>
  <si>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</si>
  <si>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</si>
  <si>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</si>
  <si>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</si>
  <si>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</si>
  <si>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</si>
  <si>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</si>
  <si>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</si>
  <si>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</si>
  <si>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</si>
  <si>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</si>
  <si>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</si>
  <si>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</si>
  <si>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</si>
  <si>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</si>
  <si>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</si>
  <si>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</si>
  <si>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</si>
  <si>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</si>
  <si>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</si>
  <si>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</si>
  <si>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</si>
  <si>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</si>
  <si>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</si>
  <si>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</si>
  <si>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</si>
  <si>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</si>
  <si>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</si>
  <si>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</si>
  <si>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</si>
  <si>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</si>
  <si>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</si>
  <si>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</si>
  <si>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</si>
  <si>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</si>
  <si>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</si>
  <si>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</si>
  <si>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</si>
  <si>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</si>
  <si>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</si>
  <si>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</si>
  <si>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</si>
  <si>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</si>
  <si>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</si>
  <si>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</si>
  <si>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</si>
  <si>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</si>
  <si>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</si>
  <si>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</si>
  <si>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</si>
  <si>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</si>
  <si>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</si>
  <si>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</si>
  <si>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</si>
  <si>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</si>
  <si>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</si>
  <si>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</si>
  <si>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</si>
  <si>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</si>
  <si>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</si>
  <si>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</si>
  <si>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</si>
  <si>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</si>
  <si>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</si>
  <si>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</si>
  <si>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</si>
  <si>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</si>
  <si>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</si>
  <si>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</si>
  <si>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</si>
  <si>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</si>
  <si>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</si>
  <si>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</si>
  <si>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</si>
  <si>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</si>
  <si>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</si>
  <si>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</si>
  <si>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</si>
  <si>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</si>
  <si>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</si>
  <si>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</si>
  <si>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</si>
  <si>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</si>
  <si>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</si>
  <si>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</si>
  <si>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</si>
  <si>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</si>
  <si>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</si>
  <si>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</si>
  <si>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</si>
  <si>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</si>
  <si>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</si>
  <si>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</si>
  <si>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</si>
  <si>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</si>
  <si>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</si>
  <si>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</si>
  <si>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</si>
  <si>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</si>
  <si>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</si>
  <si>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</si>
  <si>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</si>
  <si>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</si>
  <si>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</si>
  <si>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</si>
  <si>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</si>
  <si>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</si>
  <si>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</si>
  <si>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</si>
  <si>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</si>
  <si>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</si>
  <si>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</si>
  <si>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</si>
  <si>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</si>
  <si>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</si>
  <si>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</si>
  <si>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</si>
  <si>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</si>
  <si>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</si>
  <si>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</si>
  <si>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</si>
  <si>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</si>
  <si>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</si>
  <si>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</si>
  <si>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</si>
  <si>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</si>
  <si>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</si>
  <si>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</si>
  <si>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</si>
  <si>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</si>
  <si>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</si>
  <si>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</si>
  <si>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</si>
  <si>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</si>
  <si>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</si>
  <si>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</si>
  <si>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</si>
  <si>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</si>
  <si>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</si>
  <si>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</si>
  <si>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</si>
  <si>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</si>
  <si>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</si>
  <si>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</si>
  <si>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</si>
  <si>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</si>
  <si>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</si>
  <si>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</si>
  <si>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</si>
  <si>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</si>
  <si>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</si>
  <si>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</si>
  <si>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</si>
  <si>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</si>
  <si>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</si>
  <si>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</si>
  <si>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</si>
  <si>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</si>
  <si>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</si>
  <si>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</si>
  <si>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</si>
  <si>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</si>
  <si>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</si>
  <si>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</si>
  <si>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</si>
  <si>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</si>
  <si>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</si>
  <si>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</si>
  <si>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</si>
  <si>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</si>
  <si>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</si>
  <si>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</si>
  <si>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</si>
  <si>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</si>
  <si>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</si>
  <si>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</si>
  <si>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</si>
  <si>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</si>
  <si>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</si>
  <si>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</si>
  <si>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</si>
  <si>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</si>
  <si>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</si>
  <si>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</si>
  <si>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</si>
  <si>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</si>
  <si>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</si>
  <si>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</si>
  <si>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</si>
  <si>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</si>
  <si>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</si>
  <si>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</si>
  <si>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</si>
  <si>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</si>
  <si>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</si>
  <si>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</si>
  <si>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</si>
  <si>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</si>
  <si>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</si>
  <si>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</si>
  <si>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</si>
  <si>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</si>
  <si>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</si>
  <si>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</si>
  <si>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</si>
  <si>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</si>
  <si>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</si>
  <si>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</si>
  <si>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</si>
  <si>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</si>
  <si>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</si>
  <si>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</si>
  <si>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</si>
  <si>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</si>
  <si>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</si>
  <si>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</si>
  <si>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</si>
  <si>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</si>
  <si>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</si>
  <si>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</si>
  <si>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</si>
  <si>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</si>
  <si>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</si>
  <si>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</si>
  <si>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</si>
  <si>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</si>
  <si>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</si>
  <si>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</si>
  <si>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</si>
  <si>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</si>
  <si>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</si>
  <si>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</si>
  <si>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</si>
  <si>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</si>
  <si>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</si>
  <si>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</si>
  <si>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</si>
  <si>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</si>
  <si>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</si>
  <si>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</si>
  <si>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</si>
  <si>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</si>
  <si>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</si>
  <si>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</si>
  <si>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</si>
  <si>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</si>
  <si>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</si>
  <si>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</si>
  <si>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</si>
  <si>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</si>
  <si>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</si>
  <si>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</si>
  <si>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</si>
  <si>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</si>
  <si>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</si>
  <si>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</si>
  <si>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</si>
  <si>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</si>
  <si>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</si>
  <si>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</si>
  <si>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</si>
  <si>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</si>
  <si>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</si>
  <si>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</si>
  <si>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</si>
  <si>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</si>
  <si>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</si>
  <si>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</si>
  <si>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</si>
  <si>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</si>
  <si>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</si>
  <si>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</si>
  <si>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</si>
  <si>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</si>
  <si>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</si>
  <si>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</si>
  <si>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</si>
  <si>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</si>
  <si>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</si>
  <si>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</si>
  <si>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</si>
  <si>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</si>
  <si>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</si>
  <si>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</si>
  <si>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</si>
  <si>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</si>
  <si>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</si>
  <si>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</si>
  <si>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</si>
  <si>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</si>
  <si>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</si>
  <si>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</si>
  <si>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</si>
  <si>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</si>
  <si>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</si>
  <si>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</si>
  <si>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</si>
  <si>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</si>
  <si>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</si>
  <si>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</si>
  <si>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</si>
  <si>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</si>
  <si>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</si>
  <si>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</si>
  <si>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</si>
  <si>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</si>
  <si>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</si>
  <si>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</si>
  <si>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</si>
  <si>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</si>
  <si>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</si>
  <si>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</si>
  <si>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</si>
  <si>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</si>
  <si>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</si>
  <si>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</si>
  <si>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</si>
  <si>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</si>
  <si>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</si>
  <si>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</si>
  <si>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</si>
  <si>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</si>
  <si>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</si>
  <si>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</si>
  <si>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</si>
  <si>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</si>
  <si>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</si>
  <si>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</si>
  <si>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</si>
  <si>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</si>
  <si>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</si>
  <si>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</si>
  <si>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</si>
  <si>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</si>
  <si>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</si>
  <si>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</si>
  <si>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</si>
  <si>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</si>
  <si>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</si>
  <si>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</si>
  <si>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</si>
  <si>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</si>
  <si>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</si>
  <si>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</si>
  <si>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</si>
  <si>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</si>
  <si>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</si>
  <si>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</si>
  <si>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</si>
  <si>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</si>
  <si>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</si>
  <si>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</si>
  <si>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</si>
  <si>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</si>
  <si>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</si>
  <si>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</si>
  <si>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</si>
  <si>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</si>
  <si>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</si>
  <si>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</si>
  <si>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</si>
  <si>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</si>
  <si>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</si>
  <si>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</si>
  <si>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</si>
  <si>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</si>
  <si>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</si>
  <si>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</si>
  <si>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</si>
  <si>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</si>
  <si>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</si>
  <si>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</si>
  <si>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</si>
  <si>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</si>
  <si>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</si>
  <si>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</si>
  <si>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</si>
  <si>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</si>
  <si>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</si>
  <si>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</si>
  <si>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</si>
  <si>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</si>
  <si>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</si>
  <si>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</si>
  <si>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</si>
  <si>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</si>
  <si>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</si>
  <si>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</si>
  <si>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</si>
  <si>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</si>
  <si>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</si>
  <si>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</si>
  <si>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</si>
  <si>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</si>
  <si>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</si>
  <si>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</si>
  <si>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</si>
  <si>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</si>
  <si>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</si>
  <si>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</si>
  <si>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</si>
  <si>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</si>
  <si>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</si>
  <si>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</si>
  <si>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</si>
  <si>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</si>
  <si>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</si>
  <si>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</si>
  <si>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</si>
  <si>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</si>
  <si>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</si>
  <si>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</si>
  <si>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</si>
  <si>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</si>
  <si>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</si>
  <si>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</si>
  <si>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</si>
  <si>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</si>
  <si>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</si>
  <si>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</si>
  <si>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</si>
  <si>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</si>
  <si>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</si>
  <si>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</si>
  <si>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</si>
  <si>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</si>
  <si>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</si>
  <si>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</si>
  <si>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</si>
  <si>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</si>
  <si>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</si>
  <si>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</si>
  <si>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</si>
  <si>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</si>
  <si>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</si>
  <si>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</si>
  <si>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</si>
  <si>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</si>
  <si>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</si>
  <si>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</si>
  <si>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</si>
  <si>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</si>
  <si>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</si>
  <si>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</si>
  <si>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</si>
  <si>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</si>
  <si>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</si>
  <si>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</si>
  <si>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</si>
  <si>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</si>
  <si>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</si>
  <si>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</si>
  <si>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</si>
  <si>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</si>
  <si>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</si>
  <si>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</si>
  <si>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</si>
  <si>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</si>
  <si>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</si>
  <si>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</si>
  <si>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</si>
  <si>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</si>
  <si>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</si>
  <si>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</si>
  <si>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</si>
  <si>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</si>
  <si>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</si>
  <si>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</si>
  <si>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</si>
  <si>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</si>
  <si>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</si>
  <si>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</si>
  <si>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</si>
  <si>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</si>
  <si>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</si>
  <si>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</si>
  <si>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</si>
  <si>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</si>
  <si>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</si>
  <si>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</si>
  <si>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</si>
  <si>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</si>
  <si>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</si>
  <si>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</si>
  <si>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</si>
  <si>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</si>
  <si>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</si>
  <si>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</si>
  <si>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</si>
  <si>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</si>
  <si>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</si>
  <si>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</si>
  <si>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</si>
  <si>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</si>
  <si>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</si>
  <si>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</si>
  <si>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</si>
  <si>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</si>
  <si>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</si>
  <si>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</si>
  <si>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</si>
  <si>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</si>
  <si>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</si>
  <si>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</si>
  <si>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</si>
  <si>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</si>
  <si>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</si>
  <si>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</si>
  <si>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</si>
  <si>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</si>
  <si>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</si>
  <si>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</si>
  <si>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</si>
  <si>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</si>
  <si>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</si>
  <si>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</si>
  <si>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</si>
  <si>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</si>
  <si>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</si>
  <si>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</si>
  <si>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</si>
  <si>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</si>
  <si>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</si>
  <si>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</si>
  <si>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</si>
  <si>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</si>
  <si>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</si>
  <si>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</si>
  <si>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</si>
  <si>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</si>
  <si>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</si>
  <si>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</si>
  <si>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</si>
  <si>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</si>
  <si>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</si>
  <si>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</si>
  <si>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</si>
  <si>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</si>
  <si>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</si>
  <si>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</si>
  <si>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</si>
  <si>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</si>
  <si>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</si>
  <si>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</si>
  <si>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</si>
  <si>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</si>
  <si>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</si>
  <si>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</si>
  <si>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</si>
  <si>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</si>
  <si>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</si>
  <si>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</si>
  <si>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</si>
  <si>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</si>
  <si>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</si>
  <si>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</si>
  <si>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</si>
  <si>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</si>
  <si>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</si>
  <si>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</si>
  <si>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</si>
  <si>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</si>
  <si>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</si>
  <si>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</si>
  <si>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</si>
  <si>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</si>
  <si>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</si>
  <si>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</si>
  <si>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</si>
  <si>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</si>
  <si>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</si>
  <si>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</si>
  <si>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</si>
  <si>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</si>
  <si>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</si>
  <si>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</si>
  <si>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</si>
  <si>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</si>
  <si>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</si>
  <si>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</si>
  <si>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</si>
  <si>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</si>
  <si>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</si>
  <si>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</si>
  <si>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</si>
  <si>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</si>
  <si>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</si>
  <si>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</si>
  <si>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</si>
  <si>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</si>
  <si>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</si>
  <si>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</si>
  <si>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</si>
  <si>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</si>
  <si>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</si>
  <si>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</si>
  <si>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</si>
  <si>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</si>
  <si>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</si>
  <si>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</si>
  <si>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</si>
  <si>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</si>
  <si>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</si>
  <si>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</si>
  <si>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</si>
  <si>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</si>
  <si>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</si>
  <si>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</si>
  <si>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</si>
  <si>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</si>
  <si>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</si>
  <si>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</si>
  <si>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</si>
  <si>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</si>
  <si>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</si>
  <si>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</si>
  <si>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</si>
  <si>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</si>
  <si>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</si>
  <si>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</si>
  <si>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</si>
  <si>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</si>
  <si>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</si>
  <si>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</si>
  <si>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</si>
  <si>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</si>
  <si>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</si>
  <si>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</si>
  <si>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</si>
  <si>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</si>
  <si>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</si>
  <si>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</si>
  <si>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</si>
  <si>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</si>
  <si>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</si>
  <si>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</si>
  <si>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</si>
  <si>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</si>
  <si>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</si>
  <si>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</si>
  <si>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</si>
  <si>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</si>
  <si>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</si>
  <si>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</si>
  <si>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</si>
  <si>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</si>
  <si>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</si>
  <si>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</si>
  <si>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</si>
  <si>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</si>
  <si>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</si>
  <si>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</si>
  <si>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</si>
  <si>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</si>
  <si>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</si>
  <si>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</si>
  <si>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</si>
  <si>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</si>
  <si>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</si>
  <si>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</si>
  <si>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</si>
  <si>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</si>
  <si>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</si>
  <si>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</si>
  <si>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</si>
  <si>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</si>
  <si>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</si>
  <si>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</si>
  <si>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</si>
  <si>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</si>
  <si>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</si>
  <si>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</si>
  <si>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</si>
  <si>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</si>
  <si>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</si>
  <si>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</si>
  <si>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</si>
  <si>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</si>
  <si>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</si>
  <si>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</si>
  <si>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</si>
  <si>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</si>
  <si>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</si>
  <si>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</si>
  <si>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</si>
  <si>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</si>
  <si>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</si>
  <si>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</si>
  <si>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</si>
  <si>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</si>
  <si>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</si>
  <si>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</si>
  <si>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</si>
  <si>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</si>
  <si>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</si>
  <si>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</si>
  <si>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</si>
  <si>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</si>
  <si>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</si>
  <si>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</si>
  <si>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</si>
  <si>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</si>
  <si>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</si>
  <si>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</si>
  <si>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</si>
  <si>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</si>
  <si>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</si>
  <si>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</si>
  <si>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</si>
  <si>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</si>
  <si>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</si>
  <si>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</si>
  <si>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</si>
  <si>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</si>
  <si>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</si>
  <si>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</si>
  <si>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</si>
  <si>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</si>
  <si>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</si>
  <si>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</si>
  <si>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</si>
  <si>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</si>
  <si>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</si>
  <si>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</si>
  <si>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</si>
  <si>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</si>
  <si>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</si>
  <si>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</si>
  <si>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</si>
  <si>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</si>
  <si>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</si>
  <si>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</si>
  <si>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</si>
  <si>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</si>
  <si>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</si>
  <si>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</si>
  <si>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</si>
  <si>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</si>
  <si>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</si>
  <si>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</si>
  <si>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</si>
  <si>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</si>
  <si>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</si>
  <si>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</si>
  <si>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</si>
  <si>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</si>
  <si>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</si>
  <si>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</si>
  <si>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</si>
  <si>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</si>
  <si>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</si>
  <si>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</si>
  <si>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</si>
  <si>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</si>
  <si>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</si>
  <si>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</si>
  <si>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</si>
  <si>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</si>
  <si>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</si>
  <si>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</si>
  <si>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</si>
  <si>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</si>
  <si>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</si>
  <si>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</si>
  <si>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</si>
  <si>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</si>
  <si>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</si>
  <si>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</si>
  <si>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</si>
  <si>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</si>
  <si>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</si>
  <si>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</si>
  <si>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</si>
  <si>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</si>
  <si>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</si>
  <si>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</si>
  <si>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</si>
  <si>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</si>
  <si>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</si>
  <si>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</si>
  <si>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</si>
  <si>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</si>
  <si>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</si>
  <si>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</si>
  <si>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</si>
  <si>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</si>
  <si>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</si>
  <si>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</si>
  <si>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</si>
  <si>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</si>
  <si>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</si>
  <si>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</si>
  <si>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</si>
  <si>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</si>
  <si>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</si>
  <si>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</si>
  <si>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</si>
  <si>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</si>
  <si>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</si>
  <si>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</si>
  <si>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</si>
  <si>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</si>
  <si>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</si>
  <si>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</si>
  <si>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</si>
  <si>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</si>
  <si>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</si>
  <si>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</si>
  <si>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</si>
  <si>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</si>
  <si>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</si>
  <si>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</si>
  <si>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</si>
  <si>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</si>
  <si>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</si>
  <si>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</si>
  <si>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</si>
  <si>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</si>
  <si>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</si>
  <si>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</si>
  <si>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</si>
  <si>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</si>
  <si>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</si>
  <si>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</si>
  <si>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</si>
  <si>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</si>
  <si>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</si>
  <si>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</si>
  <si>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</si>
  <si>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</si>
  <si>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</si>
  <si>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</si>
  <si>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</si>
  <si>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</si>
  <si>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</si>
  <si>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</si>
  <si>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</si>
  <si>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</si>
  <si>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</si>
  <si>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</si>
  <si>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</si>
  <si>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</si>
  <si>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</si>
  <si>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</si>
  <si>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</si>
  <si>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</si>
  <si>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</si>
  <si>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</si>
  <si>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</si>
  <si>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</si>
  <si>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</si>
  <si>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</si>
  <si>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</si>
  <si>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</si>
  <si>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</si>
  <si>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</si>
  <si>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</si>
  <si>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</si>
  <si>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</si>
  <si>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</si>
  <si>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</si>
  <si>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</si>
  <si>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</si>
  <si>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</si>
  <si>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</si>
  <si>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</si>
  <si>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</si>
  <si>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</si>
  <si>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</si>
  <si>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</si>
  <si>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</si>
  <si>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</si>
  <si>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</si>
  <si>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</si>
  <si>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</si>
  <si>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</si>
  <si>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</si>
  <si>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</si>
  <si>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</si>
  <si>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</si>
  <si>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</si>
  <si>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</si>
  <si>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</si>
  <si>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</si>
  <si>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</si>
  <si>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</si>
  <si>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</si>
  <si>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</si>
  <si>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</si>
  <si>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</si>
  <si>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</si>
  <si>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</si>
  <si>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</si>
  <si>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</si>
  <si>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</si>
  <si>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</si>
  <si>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</si>
  <si>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</si>
  <si>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</si>
  <si>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</si>
  <si>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</si>
  <si>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</si>
  <si>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</si>
  <si>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</si>
  <si>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</si>
  <si>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</si>
  <si>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</si>
  <si>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</si>
  <si>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</si>
  <si>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</si>
  <si>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</si>
  <si>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</si>
  <si>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</si>
  <si>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</si>
  <si>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</si>
  <si>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</si>
  <si>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</si>
  <si>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</si>
  <si>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</si>
  <si>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</si>
  <si>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</si>
  <si>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</si>
  <si>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</si>
  <si>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</si>
  <si>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</si>
  <si>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</si>
  <si>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</si>
  <si>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</si>
  <si>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</si>
  <si>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</si>
  <si>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</si>
  <si>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</si>
  <si>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</si>
  <si>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</si>
  <si>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</si>
  <si>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</si>
  <si>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</si>
  <si>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</si>
  <si>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</si>
  <si>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</si>
  <si>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</si>
  <si>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</si>
  <si>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</si>
  <si>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</si>
  <si>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</si>
  <si>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</si>
  <si>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</si>
  <si>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</si>
  <si>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</si>
  <si>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</si>
  <si>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</si>
  <si>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</si>
  <si>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</si>
  <si>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</si>
  <si>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</si>
  <si>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</si>
  <si>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</si>
  <si>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</si>
  <si>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</si>
  <si>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</si>
  <si>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</si>
  <si>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</si>
  <si>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</si>
  <si>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</si>
  <si>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</si>
  <si>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</si>
  <si>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</si>
  <si>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</si>
  <si>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</si>
  <si>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</si>
  <si>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</si>
  <si>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</si>
  <si>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</si>
  <si>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</si>
  <si>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</si>
  <si>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</si>
  <si>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</si>
  <si>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</si>
  <si>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</si>
  <si>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</si>
  <si>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</si>
  <si>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</si>
  <si>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</si>
  <si>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</si>
  <si>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</si>
  <si>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</si>
  <si>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</si>
  <si>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</si>
  <si>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</si>
  <si>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</si>
  <si>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</si>
  <si>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</si>
  <si>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</si>
  <si>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</si>
  <si>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</si>
  <si>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</si>
  <si>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</si>
  <si>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</si>
  <si>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</si>
  <si>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</si>
  <si>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</si>
  <si>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</si>
  <si>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</si>
  <si>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</si>
  <si>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</si>
  <si>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</si>
  <si>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</si>
  <si>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</si>
  <si>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</si>
  <si>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</si>
  <si>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</si>
  <si>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</si>
  <si>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</si>
  <si>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</si>
  <si>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</si>
  <si>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</si>
  <si>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</si>
  <si>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</si>
  <si>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</si>
  <si>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</si>
  <si>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</si>
  <si>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</si>
  <si>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</si>
  <si>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</si>
  <si>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</si>
  <si>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</si>
  <si>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</si>
  <si>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</si>
  <si>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</si>
  <si>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</si>
  <si>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</si>
  <si>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</si>
  <si>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</si>
  <si>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</si>
  <si>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</si>
  <si>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</si>
  <si>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</si>
  <si>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</si>
  <si>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</si>
  <si>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</si>
  <si>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</si>
  <si>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</si>
  <si>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</si>
  <si>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</si>
  <si>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</si>
  <si>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</si>
  <si>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</si>
  <si>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</si>
  <si>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</si>
  <si>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</si>
  <si>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</si>
  <si>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</si>
  <si>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</si>
  <si>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</si>
  <si>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</si>
  <si>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</si>
  <si>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</si>
  <si>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</si>
  <si>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</si>
  <si>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</si>
  <si>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</si>
  <si>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</si>
  <si>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</si>
  <si>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</si>
  <si>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</si>
  <si>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</si>
  <si>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</si>
  <si>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</si>
  <si>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</si>
  <si>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</si>
  <si>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</si>
  <si>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</si>
  <si>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</si>
  <si>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</si>
  <si>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</si>
  <si>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</si>
  <si>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</si>
  <si>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</si>
  <si>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</si>
  <si>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</si>
  <si>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</si>
  <si>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</si>
  <si>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</si>
  <si>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</si>
  <si>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</si>
  <si>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</si>
  <si>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</si>
  <si>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</si>
  <si>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</si>
  <si>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</si>
  <si>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</si>
  <si>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</si>
  <si>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</si>
  <si>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</si>
  <si>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</si>
  <si>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</si>
  <si>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</si>
  <si>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</si>
  <si>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</si>
  <si>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</si>
  <si>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</si>
  <si>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</si>
  <si>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</si>
  <si>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</si>
  <si>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</si>
  <si>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</si>
  <si>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</si>
  <si>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</si>
  <si>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</si>
  <si>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</si>
  <si>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</si>
  <si>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</si>
  <si>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</si>
  <si>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</si>
  <si>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</si>
  <si>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</si>
  <si>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</si>
  <si>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</si>
  <si>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</si>
  <si>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</si>
  <si>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</si>
  <si>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</si>
  <si>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</si>
  <si>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</si>
  <si>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</si>
  <si>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</si>
  <si>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</si>
  <si>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</si>
  <si>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</si>
  <si>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</si>
  <si>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</si>
  <si>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</si>
  <si>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</si>
  <si>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</si>
  <si>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</si>
  <si>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</si>
  <si>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</si>
  <si>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</si>
  <si>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</si>
  <si>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</si>
  <si>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</si>
  <si>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</si>
  <si>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</si>
  <si>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</si>
  <si>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</si>
  <si>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</si>
  <si>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</si>
  <si>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</si>
  <si>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</si>
  <si>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</si>
  <si>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</si>
  <si>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</si>
  <si>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</si>
  <si>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</si>
  <si>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</si>
  <si>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</si>
  <si>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</si>
  <si>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</si>
  <si>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</si>
  <si>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</si>
  <si>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</si>
  <si>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</si>
  <si>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</si>
  <si>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</si>
  <si>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</si>
  <si>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</si>
  <si>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</si>
  <si>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</si>
  <si>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</si>
  <si>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</si>
  <si>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</si>
  <si>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</si>
  <si>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</si>
  <si>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</si>
  <si>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</si>
  <si>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</si>
  <si>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</si>
  <si>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</si>
  <si>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</si>
  <si>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</si>
  <si>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</si>
  <si>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</si>
  <si>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</si>
  <si>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</si>
  <si>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</si>
  <si>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</si>
  <si>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</si>
  <si>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</si>
  <si>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</si>
  <si>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</si>
  <si>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</si>
  <si>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</si>
  <si>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</si>
  <si>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</si>
  <si>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</si>
  <si>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</si>
  <si>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</si>
  <si>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</si>
  <si>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</si>
  <si>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</si>
  <si>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</si>
  <si>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</si>
  <si>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</si>
  <si>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</si>
  <si>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</si>
  <si>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</si>
  <si>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</si>
  <si>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</si>
  <si>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</si>
  <si>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</si>
  <si>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</si>
  <si>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</si>
  <si>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</si>
  <si>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</si>
  <si>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</si>
  <si>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</si>
  <si>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</si>
  <si>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</si>
  <si>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</si>
  <si>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</si>
  <si>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</si>
  <si>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</si>
  <si>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</si>
  <si>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</si>
  <si>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</si>
  <si>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</si>
  <si>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</si>
  <si>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</si>
  <si>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</si>
  <si>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</si>
  <si>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</si>
  <si>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</si>
  <si>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</si>
  <si>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</si>
  <si>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</si>
  <si>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</si>
  <si>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</si>
  <si>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</si>
  <si>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</si>
  <si>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</si>
  <si>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</si>
  <si>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</si>
  <si>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</si>
  <si>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</si>
  <si>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</si>
  <si>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</si>
  <si>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</si>
  <si>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</si>
  <si>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</si>
  <si>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</si>
  <si>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</si>
  <si>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</si>
  <si>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</si>
  <si>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</si>
  <si>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</si>
  <si>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</si>
  <si>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</si>
  <si>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</si>
  <si>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</si>
  <si>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</si>
  <si>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</si>
  <si>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</si>
  <si>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</si>
  <si>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</si>
  <si>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</si>
  <si>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</si>
  <si>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</si>
  <si>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</si>
  <si>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</si>
  <si>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</si>
  <si>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</si>
  <si>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</si>
  <si>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</si>
  <si>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</si>
  <si>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</si>
  <si>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</si>
  <si>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</si>
  <si>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</si>
  <si>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</si>
  <si>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</si>
  <si>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</si>
  <si>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</si>
  <si>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</si>
  <si>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</si>
  <si>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</si>
  <si>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</si>
  <si>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</si>
  <si>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</si>
  <si>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</si>
  <si>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</si>
  <si>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</si>
  <si>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</si>
  <si>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</si>
  <si>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</si>
  <si>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</si>
  <si>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</si>
  <si>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</si>
  <si>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</si>
  <si>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</si>
  <si>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</si>
  <si>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</si>
  <si>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</si>
  <si>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</si>
  <si>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</si>
  <si>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</si>
  <si>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</si>
  <si>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</si>
  <si>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</si>
  <si>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</si>
  <si>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</si>
  <si>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</si>
  <si>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</si>
  <si>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</si>
  <si>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</si>
  <si>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</si>
  <si>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</si>
  <si>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</si>
  <si>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</si>
  <si>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</si>
  <si>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</si>
  <si>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</si>
  <si>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</si>
  <si>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</si>
  <si>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</si>
  <si>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</si>
  <si>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</si>
  <si>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</si>
  <si>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</si>
  <si>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</si>
  <si>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</si>
  <si>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</si>
  <si>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</si>
  <si>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</si>
  <si>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</si>
  <si>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</si>
  <si>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</si>
  <si>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</si>
  <si>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</si>
  <si>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</si>
  <si>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</si>
  <si>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</si>
  <si>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</si>
  <si>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</si>
  <si>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</si>
  <si>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</si>
  <si>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</si>
  <si>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</si>
  <si>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</si>
  <si>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</si>
  <si>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</si>
  <si>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</si>
  <si>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</si>
  <si>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</si>
  <si>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</si>
  <si>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</si>
  <si>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</si>
  <si>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</si>
  <si>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</si>
  <si>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</si>
  <si>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</si>
  <si>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</si>
  <si>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</si>
  <si>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</si>
  <si>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</si>
  <si>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</si>
  <si>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</si>
  <si>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</si>
  <si>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</si>
  <si>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</si>
  <si>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</si>
  <si>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</si>
  <si>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</si>
  <si>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</si>
  <si>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</si>
  <si>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</si>
  <si>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</si>
  <si>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</si>
  <si>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</si>
  <si>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</si>
  <si>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</si>
  <si>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</si>
  <si>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</si>
  <si>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</si>
  <si>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</si>
  <si>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</si>
  <si>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</si>
  <si>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</si>
  <si>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</si>
  <si>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</si>
  <si>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</si>
  <si>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</si>
  <si>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</si>
  <si>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</si>
  <si>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</si>
  <si>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</si>
  <si>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</si>
  <si>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</si>
  <si>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</si>
  <si>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</si>
  <si>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</si>
  <si>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</si>
  <si>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</si>
  <si>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</si>
  <si>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</si>
  <si>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</si>
  <si>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</si>
  <si>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</si>
  <si>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</si>
  <si>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</si>
  <si>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</si>
  <si>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</si>
  <si>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</si>
  <si>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</si>
  <si>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</si>
  <si>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</si>
  <si>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</si>
  <si>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</si>
  <si>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</si>
  <si>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</si>
  <si>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</si>
  <si>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</si>
  <si>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</si>
  <si>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</si>
  <si>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</si>
  <si>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</si>
  <si>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</si>
  <si>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</si>
  <si>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</si>
  <si>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</si>
  <si>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</si>
  <si>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</si>
  <si>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</si>
  <si>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</si>
  <si>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</si>
  <si>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</si>
  <si>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</si>
  <si>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</si>
  <si>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</si>
  <si>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</si>
  <si>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</si>
  <si>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</si>
  <si>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</si>
  <si>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</si>
  <si>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</si>
  <si>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</si>
  <si>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</si>
  <si>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</si>
  <si>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</si>
  <si>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</si>
  <si>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</si>
  <si>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</si>
  <si>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</si>
  <si>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</si>
  <si>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</si>
  <si>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</si>
  <si>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</si>
  <si>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</si>
  <si>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</si>
  <si>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</si>
  <si>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</si>
  <si>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</si>
  <si>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</si>
  <si>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</si>
  <si>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</si>
  <si>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</si>
  <si>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</si>
  <si>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</si>
  <si>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</si>
  <si>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</si>
  <si>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</si>
  <si>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</si>
  <si>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</si>
  <si>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</si>
  <si>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</si>
  <si>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</si>
  <si>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</si>
  <si>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</si>
  <si>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</si>
  <si>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</si>
  <si>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</si>
  <si>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</si>
  <si>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</si>
  <si>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</si>
  <si>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</si>
  <si>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</si>
  <si>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</si>
  <si>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</si>
  <si>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</si>
  <si>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</si>
  <si>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</si>
  <si>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</si>
  <si>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</si>
  <si>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</si>
  <si>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</si>
  <si>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</si>
  <si>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</si>
  <si>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</si>
  <si>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</si>
  <si>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</si>
  <si>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</si>
  <si>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</si>
  <si>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</si>
  <si>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</si>
  <si>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</si>
  <si>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</si>
  <si>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</si>
  <si>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</si>
  <si>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</si>
  <si>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</si>
  <si>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</si>
  <si>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</si>
  <si>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</si>
  <si>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</si>
  <si>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</si>
  <si>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</si>
  <si>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</si>
  <si>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</si>
  <si>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</si>
  <si>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</si>
  <si>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</si>
  <si>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</si>
  <si>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</si>
  <si>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</si>
  <si>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</si>
  <si>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</si>
  <si>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</si>
  <si>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</si>
  <si>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</si>
  <si>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</si>
  <si>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</si>
  <si>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</si>
  <si>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</si>
  <si>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</si>
  <si>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</si>
  <si>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</si>
  <si>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</si>
  <si>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</si>
  <si>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</si>
  <si>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</si>
  <si>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</si>
  <si>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</si>
  <si>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</si>
  <si>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</si>
  <si>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</si>
  <si>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</si>
  <si>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</si>
  <si>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</si>
  <si>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</si>
  <si>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</si>
  <si>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</si>
  <si>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</si>
  <si>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</si>
  <si>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</si>
  <si>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</si>
  <si>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</si>
  <si>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</si>
  <si>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</si>
  <si>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</si>
  <si>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</si>
  <si>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</si>
  <si>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</si>
  <si>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</si>
  <si>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</si>
  <si>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</si>
  <si>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</si>
  <si>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</si>
  <si>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</si>
  <si>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</si>
  <si>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</si>
  <si>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</si>
  <si>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</si>
  <si>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</si>
  <si>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</si>
  <si>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</si>
  <si>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</si>
  <si>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</si>
  <si>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</si>
  <si>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</si>
  <si>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</si>
  <si>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</si>
  <si>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</si>
  <si>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</si>
  <si>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</si>
  <si>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</si>
  <si>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</si>
  <si>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</si>
  <si>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</si>
  <si>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</si>
  <si>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</si>
  <si>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</si>
  <si>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</si>
  <si>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</si>
  <si>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</si>
  <si>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</si>
  <si>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</si>
  <si>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</si>
  <si>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</si>
  <si>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</si>
  <si>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</si>
  <si>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</si>
  <si>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</si>
  <si>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</si>
  <si>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</si>
  <si>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</si>
  <si>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</si>
  <si>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</si>
  <si>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</si>
  <si>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</si>
  <si>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</si>
  <si>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</si>
  <si>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</si>
  <si>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</si>
  <si>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</si>
  <si>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</si>
  <si>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</si>
  <si>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</si>
  <si>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</si>
  <si>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</si>
  <si>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</si>
  <si>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</si>
  <si>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</si>
  <si>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</si>
  <si>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</si>
  <si>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</si>
  <si>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</si>
  <si>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</si>
  <si>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</si>
  <si>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</si>
  <si>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</si>
  <si>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</si>
  <si>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</si>
  <si>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</si>
  <si>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</si>
  <si>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</si>
  <si>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</si>
  <si>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</si>
  <si>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</si>
  <si>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</si>
  <si>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</si>
  <si>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</si>
  <si>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</si>
  <si>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</si>
  <si>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</si>
  <si>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</si>
  <si>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</si>
  <si>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</si>
  <si>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</si>
  <si>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</si>
  <si>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</si>
  <si>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</si>
  <si>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</si>
  <si>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</si>
  <si>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</si>
  <si>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</si>
  <si>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</si>
  <si>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</si>
  <si>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</si>
  <si>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</si>
  <si>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</si>
  <si>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</si>
  <si>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</si>
  <si>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</si>
  <si>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</si>
  <si>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</si>
  <si>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</si>
  <si>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</si>
  <si>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</si>
  <si>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</si>
  <si>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</si>
  <si>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</si>
  <si>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</si>
  <si>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</si>
  <si>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</si>
  <si>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</si>
  <si>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</si>
  <si>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</si>
  <si>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</si>
  <si>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</si>
  <si>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</si>
  <si>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</si>
  <si>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</si>
  <si>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</si>
  <si>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</si>
  <si>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</si>
  <si>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</si>
  <si>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</si>
  <si>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</si>
  <si>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</si>
  <si>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</si>
  <si>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</si>
  <si>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</si>
  <si>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</si>
  <si>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</si>
  <si>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</si>
  <si>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</si>
  <si>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</si>
  <si>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</si>
  <si>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</si>
  <si>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</si>
  <si>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</si>
  <si>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</si>
  <si>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</si>
  <si>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</si>
  <si>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</si>
  <si>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</si>
  <si>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</si>
  <si>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</si>
  <si>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</si>
  <si>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</si>
  <si>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</si>
  <si>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</si>
  <si>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</si>
  <si>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</si>
  <si>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</si>
  <si>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</si>
  <si>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</si>
  <si>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</si>
  <si>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</si>
  <si>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</si>
  <si>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</si>
  <si>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</si>
  <si>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</si>
  <si>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</si>
  <si>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</si>
  <si>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</si>
  <si>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</si>
  <si>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</si>
  <si>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</si>
  <si>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</si>
  <si>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</si>
  <si>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</si>
  <si>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</si>
  <si>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</si>
  <si>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</si>
  <si>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</si>
  <si>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</si>
  <si>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</si>
  <si>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</si>
  <si>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</si>
  <si>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</si>
  <si>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</si>
  <si>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</si>
  <si>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</si>
  <si>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</si>
  <si>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</si>
  <si>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</si>
  <si>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</si>
  <si>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</si>
  <si>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</si>
  <si>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</si>
  <si>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</si>
  <si>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</si>
  <si>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</si>
  <si>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</si>
  <si>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</si>
  <si>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</si>
  <si>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</si>
  <si>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</si>
  <si>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</si>
  <si>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</si>
  <si>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</si>
  <si>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</si>
  <si>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</si>
  <si>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</si>
  <si>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</si>
  <si>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</si>
  <si>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</si>
  <si>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</si>
  <si>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</si>
  <si>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</si>
  <si>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</si>
  <si>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</si>
  <si>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</si>
  <si>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</si>
  <si>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</si>
  <si>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</si>
  <si>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</si>
  <si>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</si>
  <si>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</si>
  <si>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</si>
  <si>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</si>
  <si>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</si>
  <si>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</si>
  <si>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</si>
  <si>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</si>
  <si>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</si>
  <si>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</si>
  <si>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</si>
  <si>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</si>
  <si>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</si>
  <si>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</si>
  <si>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</si>
  <si>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</si>
  <si>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</si>
  <si>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</si>
  <si>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</si>
  <si>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</si>
  <si>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</si>
  <si>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</si>
  <si>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</si>
  <si>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</si>
  <si>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</si>
  <si>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</si>
  <si>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</si>
  <si>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</si>
  <si>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</si>
  <si>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</si>
  <si>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</si>
  <si>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</si>
  <si>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</si>
  <si>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</si>
  <si>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</si>
  <si>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</si>
  <si>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</si>
  <si>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</si>
  <si>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</si>
  <si>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</si>
  <si>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</si>
  <si>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</si>
  <si>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</si>
  <si>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</si>
  <si>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</si>
  <si>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</si>
  <si>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</si>
  <si>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</si>
  <si>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</si>
  <si>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</si>
  <si>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</si>
  <si>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</si>
  <si>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</si>
  <si>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</si>
  <si>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</si>
  <si>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</si>
  <si>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</si>
  <si>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</si>
  <si>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</si>
  <si>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</si>
  <si>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</si>
  <si>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</si>
  <si>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</si>
  <si>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</si>
  <si>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</si>
  <si>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</si>
  <si>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</si>
  <si>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</si>
  <si>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</si>
  <si>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</si>
  <si>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</si>
  <si>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</si>
  <si>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</si>
  <si>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</si>
  <si>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</si>
  <si>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</si>
  <si>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</si>
  <si>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</si>
  <si>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</si>
  <si>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</si>
  <si>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</si>
  <si>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</si>
  <si>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</si>
  <si>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</si>
  <si>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</si>
  <si>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</si>
  <si>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</si>
  <si>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</si>
  <si>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</si>
  <si>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</si>
  <si>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</si>
  <si>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</si>
  <si>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</si>
  <si>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</si>
  <si>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</si>
  <si>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</si>
  <si>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</si>
  <si>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</si>
  <si>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</si>
  <si>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</si>
  <si>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</si>
  <si>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</si>
  <si>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</si>
  <si>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</si>
  <si>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</si>
  <si>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</si>
  <si>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</si>
  <si>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</si>
  <si>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</si>
  <si>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</si>
  <si>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</si>
  <si>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</si>
  <si>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</si>
  <si>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</si>
  <si>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</si>
  <si>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</si>
  <si>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</si>
  <si>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</si>
  <si>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</si>
  <si>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</si>
  <si>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</si>
  <si>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</si>
  <si>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</si>
  <si>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</si>
  <si>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</si>
  <si>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</si>
  <si>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</si>
  <si>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</si>
  <si>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</si>
  <si>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</si>
  <si>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</si>
  <si>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</si>
  <si>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</si>
  <si>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</si>
  <si>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</si>
  <si>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</si>
  <si>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</si>
  <si>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</si>
  <si>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</si>
  <si>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</si>
  <si>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</si>
  <si>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</si>
  <si>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</si>
  <si>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</si>
  <si>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</si>
  <si>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</si>
  <si>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</si>
  <si>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</si>
  <si>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</si>
  <si>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</si>
  <si>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</si>
  <si>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</si>
  <si>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</si>
  <si>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</si>
  <si>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</si>
  <si>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</si>
  <si>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</si>
  <si>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</si>
  <si>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</si>
  <si>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</si>
  <si>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</si>
  <si>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</si>
  <si>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</si>
  <si>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</si>
  <si>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</si>
  <si>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</si>
  <si>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</si>
  <si>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</si>
  <si>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</si>
  <si>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</si>
  <si>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</si>
  <si>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</si>
  <si>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</si>
  <si>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</si>
  <si>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</si>
  <si>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</si>
  <si>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</si>
  <si>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</si>
  <si>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</si>
  <si>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</si>
  <si>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</si>
  <si>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</si>
  <si>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</si>
  <si>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</si>
  <si>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</si>
  <si>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</si>
  <si>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</si>
  <si>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</si>
  <si>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</si>
  <si>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</si>
  <si>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</si>
  <si>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</si>
  <si>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</si>
  <si>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</si>
  <si>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</si>
  <si>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</si>
  <si>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</si>
  <si>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</si>
  <si>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</si>
  <si>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</si>
  <si>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</si>
  <si>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</si>
  <si>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</si>
  <si>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</si>
  <si>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</si>
  <si>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</si>
  <si>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</si>
  <si>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</si>
  <si>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</si>
  <si>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</si>
  <si>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</si>
  <si>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</si>
  <si>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</si>
  <si>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</si>
  <si>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</si>
  <si>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</si>
  <si>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</si>
  <si>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</si>
  <si>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</si>
  <si>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</si>
  <si>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</si>
  <si>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</si>
  <si>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</si>
  <si>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</si>
  <si>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</si>
  <si>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</si>
  <si>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</si>
  <si>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</si>
  <si>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</si>
  <si>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</si>
  <si>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</si>
  <si>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</si>
  <si>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</si>
  <si>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</si>
  <si>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</si>
  <si>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</si>
  <si>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</si>
  <si>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</si>
  <si>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</si>
  <si>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</si>
  <si>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</si>
  <si>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</si>
  <si>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</si>
  <si>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</si>
  <si>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</si>
  <si>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</si>
  <si>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</si>
  <si>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</si>
  <si>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</si>
  <si>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</si>
  <si>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</si>
  <si>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</si>
  <si>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</si>
  <si>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</si>
  <si>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</si>
  <si>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</si>
  <si>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</si>
  <si>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</si>
  <si>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</si>
  <si>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</si>
  <si>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</si>
  <si>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</si>
  <si>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</si>
  <si>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</si>
  <si>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</si>
  <si>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</si>
  <si>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</si>
  <si>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</si>
  <si>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</si>
  <si>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</si>
  <si>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</si>
  <si>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</si>
  <si>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</si>
  <si>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</si>
  <si>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</si>
  <si>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</si>
  <si>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</si>
  <si>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</si>
  <si>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</si>
  <si>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</si>
  <si>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</si>
  <si>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</si>
  <si>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</si>
  <si>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</si>
  <si>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</si>
  <si>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</si>
  <si>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</si>
  <si>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</si>
  <si>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</si>
  <si>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</si>
  <si>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</si>
  <si>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</si>
  <si>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</si>
  <si>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</si>
  <si>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</si>
  <si>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</si>
  <si>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</si>
  <si>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</si>
  <si>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</si>
  <si>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</si>
  <si>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</si>
  <si>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</si>
  <si>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</si>
  <si>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</si>
  <si>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</si>
  <si>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</si>
  <si>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</si>
  <si>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</si>
  <si>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</si>
  <si>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</si>
  <si>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</si>
  <si>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</si>
  <si>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</si>
  <si>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</si>
  <si>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</si>
  <si>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</si>
  <si>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</si>
  <si>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</si>
  <si>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</si>
  <si>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</si>
  <si>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</si>
  <si>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</si>
  <si>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</si>
  <si>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</si>
  <si>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</si>
  <si>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</si>
  <si>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</si>
  <si>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</si>
  <si>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</si>
  <si>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</si>
  <si>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</si>
  <si>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</si>
  <si>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</si>
  <si>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</si>
  <si>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</si>
  <si>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</si>
  <si>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</si>
  <si>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</si>
  <si>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</si>
  <si>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</si>
  <si>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</si>
  <si>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</si>
  <si>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</si>
  <si>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</si>
  <si>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</si>
  <si>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</si>
  <si>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</si>
  <si>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</si>
  <si>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</si>
  <si>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</si>
  <si>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</si>
  <si>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</si>
  <si>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</si>
  <si>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</si>
  <si>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</si>
  <si>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</si>
  <si>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</si>
  <si>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</si>
  <si>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</si>
  <si>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</si>
  <si>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</si>
  <si>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</si>
  <si>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</si>
  <si>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</si>
  <si>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</si>
  <si>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</si>
  <si>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</si>
  <si>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</si>
  <si>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</si>
  <si>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</si>
  <si>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</si>
  <si>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</si>
  <si>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</si>
  <si>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</si>
  <si>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</si>
  <si>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</si>
  <si>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</si>
  <si>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</si>
  <si>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</si>
  <si>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</si>
  <si>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</si>
  <si>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</si>
  <si>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</si>
  <si>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</si>
  <si>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</si>
  <si>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</si>
  <si>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</si>
  <si>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</si>
  <si>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</si>
  <si>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</si>
  <si>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</si>
  <si>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</si>
  <si>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</si>
  <si>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</si>
  <si>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</si>
  <si>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</si>
  <si>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</si>
  <si>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</si>
  <si>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</si>
  <si>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</si>
  <si>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</si>
  <si>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</si>
  <si>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</si>
  <si>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</si>
  <si>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</si>
  <si>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</si>
  <si>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</si>
  <si>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</si>
  <si>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</si>
  <si>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</si>
  <si>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</si>
  <si>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</si>
  <si>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</si>
  <si>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</si>
  <si>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</si>
  <si>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</si>
  <si>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</si>
  <si>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</si>
  <si>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</si>
  <si>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</si>
  <si>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</si>
  <si>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</si>
  <si>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</si>
  <si>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</si>
  <si>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</si>
  <si>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</si>
  <si>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</si>
  <si>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</si>
  <si>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</si>
  <si>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</si>
  <si>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</si>
  <si>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</si>
  <si>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</si>
  <si>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</si>
  <si>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</si>
  <si>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</si>
  <si>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</si>
  <si>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</si>
  <si>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</si>
  <si>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</si>
  <si>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</si>
  <si>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</si>
  <si>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</si>
  <si>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</si>
  <si>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</si>
  <si>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</si>
  <si>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</si>
  <si>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</si>
  <si>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</si>
  <si>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</si>
  <si>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</si>
  <si>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</si>
  <si>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</si>
  <si>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</si>
  <si>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</si>
  <si>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</si>
  <si>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</si>
  <si>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</si>
  <si>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</si>
  <si>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</si>
  <si>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</si>
  <si>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</si>
  <si>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</si>
  <si>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</si>
  <si>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</si>
  <si>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</si>
  <si>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</si>
  <si>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</si>
  <si>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</si>
  <si>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</si>
  <si>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</si>
  <si>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</si>
  <si>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</si>
  <si>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</si>
  <si>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</si>
  <si>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</si>
  <si>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</si>
  <si>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</si>
  <si>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</si>
  <si>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</si>
  <si>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</si>
  <si>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</si>
  <si>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</si>
  <si>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</si>
  <si>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</si>
  <si>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</si>
  <si>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</si>
  <si>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</si>
  <si>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</si>
  <si>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</si>
  <si>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</si>
  <si>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</si>
  <si>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</si>
  <si>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</si>
  <si>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</si>
  <si>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</si>
  <si>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</si>
  <si>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</si>
  <si>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</si>
  <si>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</si>
  <si>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</si>
  <si>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</si>
  <si>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</si>
  <si>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</si>
  <si>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</si>
  <si>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</si>
  <si>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</si>
  <si>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</si>
  <si>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</si>
  <si>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</si>
  <si>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</si>
  <si>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</si>
  <si>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</si>
  <si>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</si>
  <si>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</si>
  <si>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</si>
  <si>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</si>
  <si>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</si>
  <si>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</si>
  <si>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</si>
  <si>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</si>
  <si>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</si>
  <si>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</si>
  <si>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</si>
  <si>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</si>
  <si>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</si>
  <si>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</si>
  <si>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</si>
  <si>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</si>
  <si>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</si>
  <si>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</si>
  <si>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</si>
  <si>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</si>
  <si>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</si>
  <si>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</si>
  <si>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</si>
  <si>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</si>
  <si>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</si>
  <si>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</si>
  <si>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</si>
  <si>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</si>
  <si>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</si>
  <si>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</si>
  <si>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</si>
  <si>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</si>
  <si>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</si>
  <si>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</si>
  <si>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</si>
  <si>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</si>
  <si>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</si>
  <si>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</si>
  <si>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</si>
  <si>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</si>
  <si>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</si>
  <si>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</si>
  <si>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</si>
  <si>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</si>
  <si>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</si>
  <si>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</si>
  <si>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</si>
  <si>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</si>
  <si>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</si>
  <si>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</si>
  <si>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</si>
  <si>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</si>
  <si>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</si>
  <si>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</si>
  <si>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</si>
  <si>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</si>
  <si>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</si>
  <si>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</si>
  <si>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</si>
  <si>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</si>
  <si>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</si>
  <si>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</si>
  <si>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</si>
  <si>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</si>
  <si>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</si>
  <si>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</si>
  <si>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</si>
  <si>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</si>
  <si>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</si>
  <si>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</si>
  <si>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</si>
  <si>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</si>
  <si>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</si>
  <si>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</si>
  <si>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</si>
  <si>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</si>
  <si>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</si>
  <si>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</si>
  <si>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</si>
  <si>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</si>
  <si>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</si>
  <si>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</si>
  <si>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</si>
  <si>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</si>
  <si>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</si>
  <si>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</si>
  <si>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</si>
  <si>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</si>
  <si>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</si>
  <si>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</si>
  <si>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</si>
  <si>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</si>
  <si>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</si>
  <si>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</si>
  <si>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</si>
  <si>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</si>
  <si>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</si>
  <si>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</si>
  <si>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</si>
  <si>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</si>
  <si>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</si>
  <si>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</si>
  <si>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</si>
  <si>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</si>
  <si>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</si>
  <si>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</si>
  <si>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</si>
  <si>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</si>
  <si>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</si>
  <si>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</si>
  <si>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</si>
  <si>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</si>
  <si>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</si>
  <si>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</si>
  <si>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</si>
  <si>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</si>
  <si>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</si>
  <si>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</si>
  <si>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</si>
  <si>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</si>
  <si>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</si>
  <si>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</si>
  <si>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</si>
  <si>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</si>
  <si>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</si>
  <si>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</si>
  <si>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</si>
  <si>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</si>
  <si>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</si>
  <si>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</si>
  <si>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</si>
  <si>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</si>
  <si>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</si>
  <si>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</si>
  <si>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</si>
  <si>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</si>
  <si>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</si>
  <si>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</si>
  <si>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</si>
  <si>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</si>
  <si>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</si>
  <si>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</si>
  <si>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</si>
  <si>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</si>
  <si>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</si>
  <si>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</si>
  <si>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</si>
  <si>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</si>
  <si>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</si>
  <si>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</si>
  <si>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</si>
  <si>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</si>
  <si>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</si>
  <si>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</si>
  <si>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</si>
  <si>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</si>
  <si>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</si>
  <si>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</si>
  <si>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</si>
  <si>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</si>
  <si>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</si>
  <si>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</si>
  <si>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</si>
  <si>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</si>
  <si>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</si>
  <si>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</si>
  <si>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</si>
  <si>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</si>
  <si>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</si>
  <si>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</si>
  <si>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</si>
  <si>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</si>
  <si>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</si>
  <si>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</si>
  <si>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</si>
  <si>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</si>
  <si>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</si>
  <si>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</si>
  <si>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</si>
  <si>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</si>
  <si>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</si>
  <si>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</si>
  <si>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</si>
  <si>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</si>
  <si>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</si>
  <si>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</si>
  <si>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</si>
  <si>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</si>
  <si>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</si>
  <si>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</si>
  <si>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</si>
  <si>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</si>
  <si>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</si>
  <si>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</si>
  <si>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</si>
  <si>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</si>
  <si>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</si>
  <si>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</si>
  <si>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</si>
  <si>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</si>
  <si>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</si>
  <si>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</si>
  <si>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</si>
  <si>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</si>
  <si>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</si>
  <si>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</si>
  <si>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</si>
  <si>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</si>
  <si>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</si>
  <si>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</si>
  <si>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</si>
  <si>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</si>
  <si>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</si>
  <si>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</si>
  <si>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</si>
  <si>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</si>
  <si>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</si>
  <si>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</si>
  <si>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</si>
  <si>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</si>
  <si>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</si>
  <si>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</si>
  <si>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</si>
  <si>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</si>
  <si>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</si>
  <si>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</si>
  <si>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</si>
  <si>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</si>
  <si>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</si>
  <si>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</si>
  <si>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</si>
  <si>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</si>
  <si>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</si>
  <si>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</si>
  <si>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</si>
  <si>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</si>
  <si>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</si>
  <si>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</si>
  <si>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</si>
  <si>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</si>
  <si>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</si>
  <si>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</si>
  <si>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</si>
  <si>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</si>
  <si>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</si>
  <si>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</si>
  <si>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</si>
  <si>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</si>
  <si>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</si>
  <si>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</si>
  <si>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</si>
  <si>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</si>
  <si>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</si>
  <si>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</si>
  <si>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</si>
  <si>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</si>
  <si>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</si>
  <si>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</si>
  <si>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</si>
  <si>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</si>
  <si>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</si>
  <si>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</si>
  <si>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</si>
  <si>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</si>
  <si>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</si>
  <si>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</si>
  <si>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</si>
  <si>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</si>
  <si>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</si>
  <si>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</si>
  <si>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</si>
  <si>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</si>
  <si>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</si>
  <si>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</si>
  <si>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</si>
  <si>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</si>
  <si>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</si>
  <si>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</si>
  <si>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</si>
  <si>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</si>
  <si>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</si>
  <si>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</si>
  <si>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</si>
  <si>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</si>
  <si>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</si>
  <si>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</si>
  <si>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</si>
  <si>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</si>
  <si>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</si>
  <si>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</si>
  <si>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</si>
  <si>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</si>
  <si>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</si>
  <si>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</si>
  <si>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</si>
  <si>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</si>
  <si>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</si>
  <si>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</si>
  <si>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</si>
  <si>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</si>
  <si>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</si>
  <si>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</si>
  <si>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</si>
  <si>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</si>
  <si>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</si>
  <si>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</si>
  <si>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</si>
  <si>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</si>
  <si>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</si>
  <si>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</si>
  <si>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</si>
  <si>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</si>
  <si>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</si>
  <si>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</si>
  <si>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</si>
  <si>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</si>
  <si>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</si>
  <si>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</si>
  <si>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</si>
  <si>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</si>
  <si>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</si>
  <si>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</si>
  <si>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</si>
  <si>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</si>
  <si>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</si>
  <si>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</si>
  <si>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</si>
  <si>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</si>
  <si>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</si>
  <si>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</si>
  <si>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</si>
  <si>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</si>
  <si>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</si>
  <si>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</si>
  <si>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</si>
  <si>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</si>
  <si>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</si>
  <si>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</si>
  <si>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</si>
  <si>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</si>
  <si>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</si>
  <si>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</si>
  <si>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</si>
  <si>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</si>
  <si>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</si>
  <si>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</si>
  <si>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</si>
  <si>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</si>
  <si>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</si>
  <si>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</si>
  <si>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</si>
  <si>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</si>
  <si>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</si>
  <si>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</si>
  <si>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</si>
  <si>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</si>
  <si>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</si>
  <si>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</si>
  <si>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</si>
  <si>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</si>
  <si>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</si>
  <si>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</si>
  <si>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</si>
  <si>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</si>
  <si>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</si>
  <si>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</si>
  <si>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</si>
  <si>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</si>
  <si>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</si>
  <si>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</si>
  <si>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</si>
  <si>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</si>
  <si>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</si>
  <si>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</si>
  <si>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</si>
  <si>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</si>
  <si>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</si>
  <si>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</si>
  <si>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</si>
  <si>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</si>
  <si>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</si>
  <si>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</si>
  <si>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</si>
  <si>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</si>
  <si>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</si>
  <si>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</si>
  <si>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</si>
  <si>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</si>
  <si>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</si>
  <si>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</si>
  <si>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</si>
  <si>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</si>
  <si>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</si>
  <si>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</si>
  <si>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</si>
  <si>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</si>
  <si>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</si>
  <si>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</si>
  <si>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</si>
  <si>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</si>
  <si>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</si>
  <si>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</si>
  <si>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</si>
  <si>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</si>
  <si>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</si>
  <si>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</si>
  <si>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</si>
  <si>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</si>
  <si>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</si>
  <si>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</si>
  <si>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</si>
  <si>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</si>
  <si>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</si>
  <si>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</si>
  <si>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</si>
  <si>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</si>
  <si>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</si>
  <si>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</si>
  <si>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</si>
  <si>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</si>
  <si>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</si>
  <si>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</si>
  <si>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</si>
  <si>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</si>
  <si>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</si>
  <si>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</si>
  <si>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</si>
  <si>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</si>
  <si>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</si>
  <si>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</si>
  <si>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</si>
  <si>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</si>
  <si>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</si>
  <si>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</si>
  <si>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</si>
  <si>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</si>
  <si>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</si>
  <si>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</si>
  <si>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</si>
  <si>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</si>
  <si>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</si>
  <si>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</si>
  <si>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</si>
  <si>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</si>
  <si>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</si>
  <si>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</si>
  <si>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</si>
  <si>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</si>
  <si>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</si>
  <si>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</si>
  <si>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</si>
  <si>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</si>
  <si>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</si>
  <si>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</si>
  <si>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</si>
  <si>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</si>
  <si>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</si>
  <si>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</si>
  <si>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</si>
  <si>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</si>
  <si>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</si>
  <si>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</si>
  <si>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</si>
  <si>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</si>
  <si>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</si>
  <si>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</si>
  <si>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</si>
  <si>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</si>
  <si>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</si>
  <si>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</si>
  <si>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</si>
  <si>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</si>
  <si>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</si>
  <si>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</si>
  <si>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</si>
  <si>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</si>
  <si>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</si>
  <si>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</si>
  <si>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</si>
  <si>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</si>
  <si>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</si>
  <si>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</si>
  <si>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</si>
  <si>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</si>
  <si>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</si>
  <si>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</si>
  <si>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</si>
  <si>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</si>
  <si>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</si>
  <si>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</si>
  <si>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</si>
  <si>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</si>
  <si>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</si>
  <si>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</si>
  <si>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</si>
  <si>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</si>
  <si>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</si>
  <si>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</si>
  <si>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</si>
  <si>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</si>
  <si>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</si>
  <si>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</si>
  <si>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</si>
  <si>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</si>
  <si>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</si>
  <si>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</si>
  <si>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</si>
  <si>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</si>
  <si>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</si>
  <si>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</si>
  <si>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</si>
  <si>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</si>
  <si>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</si>
  <si>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</si>
  <si>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</si>
  <si>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</si>
  <si>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</si>
  <si>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</si>
  <si>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</si>
  <si>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</si>
  <si>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</si>
  <si>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</si>
  <si>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</si>
  <si>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</si>
  <si>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</si>
  <si>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</si>
  <si>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</si>
  <si>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</si>
  <si>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</si>
  <si>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</si>
  <si>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</si>
  <si>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</si>
  <si>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</si>
  <si>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</si>
  <si>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</si>
  <si>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</si>
  <si>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</si>
  <si>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</si>
  <si>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</si>
  <si>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</si>
  <si>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</si>
  <si>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</si>
  <si>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</si>
  <si>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</si>
  <si>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</si>
  <si>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</si>
  <si>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</si>
  <si>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</si>
  <si>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</si>
  <si>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</si>
  <si>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</si>
  <si>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</si>
  <si>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</si>
  <si>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</si>
  <si>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</si>
  <si>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</si>
  <si>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</si>
  <si>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</si>
  <si>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</si>
  <si>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</si>
  <si>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</si>
  <si>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</si>
  <si>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</si>
  <si>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</si>
  <si>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</si>
  <si>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</si>
  <si>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</si>
  <si>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</si>
  <si>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</si>
  <si>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</si>
  <si>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</si>
  <si>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</si>
  <si>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</si>
  <si>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</si>
  <si>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</si>
  <si>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</si>
  <si>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</si>
  <si>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</si>
  <si>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</si>
  <si>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</si>
  <si>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</si>
  <si>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</si>
  <si>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</si>
  <si>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</si>
  <si>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</si>
  <si>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</si>
  <si>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</si>
  <si>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</si>
  <si>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</si>
  <si>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</si>
  <si>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</si>
  <si>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</si>
  <si>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</si>
  <si>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</si>
  <si>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</si>
  <si>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</si>
  <si>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</si>
  <si>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</si>
  <si>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</si>
  <si>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</si>
  <si>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</si>
  <si>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</si>
  <si>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</si>
  <si>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</si>
  <si>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</si>
  <si>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</si>
  <si>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</si>
  <si>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</si>
  <si>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</si>
  <si>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</si>
  <si>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</si>
  <si>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</si>
  <si>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</si>
  <si>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</si>
  <si>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</si>
  <si>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</si>
  <si>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</si>
  <si>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</si>
  <si>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</si>
  <si>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</si>
  <si>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</si>
  <si>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</si>
  <si>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</si>
  <si>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</si>
  <si>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</si>
  <si>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</si>
  <si>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</si>
  <si>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</si>
  <si>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</si>
  <si>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</si>
  <si>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</si>
  <si>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</si>
  <si>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</si>
  <si>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</si>
  <si>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</si>
  <si>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</si>
  <si>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</si>
  <si>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</si>
  <si>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</si>
  <si>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</si>
  <si>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</si>
  <si>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</si>
  <si>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</si>
  <si>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</si>
  <si>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</si>
  <si>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</si>
  <si>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</si>
  <si>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</si>
  <si>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</si>
  <si>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</si>
  <si>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</si>
  <si>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</si>
  <si>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</si>
  <si>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</si>
  <si>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</si>
  <si>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</si>
  <si>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</si>
  <si>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</si>
  <si>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</si>
  <si>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</si>
  <si>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</si>
  <si>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</si>
  <si>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</si>
  <si>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</si>
  <si>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</si>
  <si>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</si>
  <si>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</si>
  <si>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</si>
  <si>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</si>
  <si>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</si>
  <si>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</si>
  <si>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</si>
  <si>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</si>
  <si>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</si>
  <si>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</si>
  <si>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</si>
  <si>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</si>
  <si>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</si>
  <si>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</si>
  <si>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</si>
  <si>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</si>
  <si>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</si>
  <si>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</si>
  <si>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</si>
  <si>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</si>
  <si>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</si>
  <si>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</si>
  <si>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</si>
  <si>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</si>
  <si>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</si>
  <si>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</si>
  <si>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</si>
  <si>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</si>
  <si>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</si>
  <si>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</si>
  <si>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</si>
  <si>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</si>
  <si>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</si>
  <si>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</si>
  <si>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</si>
  <si>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</si>
  <si>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</si>
  <si>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</si>
  <si>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</si>
  <si>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</si>
  <si>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</si>
  <si>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</si>
  <si>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</si>
  <si>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</si>
  <si>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</si>
  <si>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</si>
  <si>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</si>
  <si>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</si>
  <si>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</si>
  <si>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</si>
  <si>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</si>
  <si>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</si>
  <si>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</si>
  <si>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</si>
  <si>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</si>
  <si>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</si>
  <si>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</si>
  <si>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</si>
  <si>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</si>
  <si>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</si>
  <si>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</si>
  <si>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</si>
  <si>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</si>
  <si>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</si>
  <si>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</si>
  <si>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</si>
  <si>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</si>
  <si>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</si>
  <si>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</si>
  <si>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</si>
  <si>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</si>
  <si>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</si>
  <si>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</si>
  <si>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</si>
  <si>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</si>
  <si>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</si>
  <si>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</si>
  <si>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</si>
  <si>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</si>
  <si>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</si>
  <si>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</si>
  <si>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</si>
  <si>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</si>
  <si>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</si>
  <si>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</si>
  <si>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</si>
  <si>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</si>
  <si>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</si>
  <si>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</si>
  <si>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</si>
  <si>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</si>
  <si>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</si>
  <si>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</si>
  <si>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</si>
  <si>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</si>
  <si>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</si>
  <si>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</si>
  <si>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</si>
  <si>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</si>
  <si>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</si>
  <si>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</si>
  <si>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</si>
  <si>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</si>
  <si>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</si>
  <si>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</si>
  <si>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</si>
  <si>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</si>
  <si>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</si>
  <si>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</si>
  <si>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</si>
  <si>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</si>
  <si>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</si>
  <si>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</si>
  <si>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</si>
  <si>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</si>
  <si>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</si>
  <si>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</si>
  <si>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</si>
  <si>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</si>
  <si>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</si>
  <si>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</si>
  <si>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</si>
  <si>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</si>
  <si>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</si>
  <si>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</si>
  <si>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</si>
  <si>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</si>
  <si>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</si>
  <si>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</si>
  <si>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</si>
  <si>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</si>
  <si>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</si>
  <si>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</si>
  <si>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</si>
  <si>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</si>
  <si>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</si>
  <si>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</si>
  <si>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</si>
  <si>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</si>
  <si>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</si>
  <si>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</si>
  <si>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</si>
  <si>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</si>
  <si>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</si>
  <si>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</si>
  <si>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</si>
  <si>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</si>
  <si>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</si>
  <si>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</si>
  <si>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</si>
  <si>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</si>
  <si>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</si>
  <si>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</si>
  <si>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</si>
  <si>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</si>
  <si>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</si>
  <si>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</si>
  <si>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</si>
  <si>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</si>
  <si>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</si>
  <si>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</si>
  <si>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</si>
  <si>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</si>
  <si>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</si>
  <si>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</si>
  <si>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</si>
  <si>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</si>
  <si>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</si>
  <si>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</si>
  <si>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</si>
  <si>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</si>
  <si>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</si>
  <si>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</si>
  <si>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</si>
  <si>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</si>
  <si>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</si>
  <si>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</si>
  <si>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</si>
  <si>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</si>
  <si>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</si>
  <si>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</si>
  <si>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</si>
  <si>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</si>
  <si>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</si>
  <si>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</si>
  <si>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</si>
  <si>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</si>
  <si>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</si>
  <si>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</si>
  <si>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</si>
  <si>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</si>
  <si>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</si>
  <si>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</si>
  <si>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</si>
  <si>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</si>
  <si>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</si>
  <si>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</si>
  <si>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</si>
  <si>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</si>
  <si>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</si>
  <si>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</si>
  <si>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</si>
  <si>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</si>
  <si>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</si>
  <si>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</si>
  <si>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</si>
  <si>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</si>
  <si>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</si>
  <si>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</si>
  <si>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</si>
  <si>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</si>
  <si>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</si>
  <si>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</si>
  <si>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</si>
  <si>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</si>
  <si>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</si>
  <si>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</si>
  <si>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</si>
  <si>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</si>
  <si>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</si>
  <si>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</si>
  <si>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</si>
  <si>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</si>
  <si>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</si>
  <si>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</si>
  <si>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</si>
  <si>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</si>
  <si>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</si>
  <si>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</si>
  <si>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</si>
  <si>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</si>
  <si>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</si>
  <si>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</si>
  <si>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</si>
  <si>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</si>
  <si>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</si>
  <si>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</si>
  <si>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</si>
  <si>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</si>
  <si>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</si>
  <si>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</si>
  <si>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</si>
  <si>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</si>
  <si>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</si>
  <si>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</si>
  <si>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</si>
  <si>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</si>
  <si>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</si>
  <si>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</si>
  <si>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</si>
  <si>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</si>
  <si>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</si>
  <si>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</si>
  <si>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</si>
  <si>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</si>
  <si>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</si>
  <si>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</si>
  <si>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</si>
  <si>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</si>
  <si>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</si>
  <si>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</si>
  <si>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</si>
  <si>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</si>
  <si>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</si>
  <si>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</si>
  <si>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</si>
  <si>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</si>
  <si>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</si>
  <si>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</si>
  <si>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</si>
  <si>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</si>
  <si>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</si>
  <si>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</si>
  <si>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</si>
  <si>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</si>
  <si>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</si>
  <si>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</si>
  <si>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</si>
  <si>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</si>
  <si>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</si>
  <si>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</si>
  <si>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</si>
  <si>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</si>
  <si>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</si>
  <si>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</si>
  <si>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</si>
  <si>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</si>
  <si>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</si>
  <si>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</si>
  <si>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</si>
  <si>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</si>
  <si>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</si>
  <si>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</si>
  <si>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</si>
  <si>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</si>
  <si>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</si>
  <si>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</si>
  <si>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</si>
  <si>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</si>
  <si>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</si>
  <si>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</si>
  <si>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</si>
  <si>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</si>
  <si>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</si>
  <si>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</si>
  <si>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</si>
  <si>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</si>
  <si>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</si>
  <si>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</si>
  <si>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</si>
  <si>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</si>
  <si>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</si>
  <si>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</si>
  <si>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</si>
  <si>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</si>
  <si>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</si>
  <si>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</si>
  <si>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</si>
  <si>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</si>
  <si>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</si>
  <si>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</si>
  <si>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</si>
  <si>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</si>
  <si>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</si>
  <si>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</si>
  <si>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</si>
  <si>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</si>
  <si>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</si>
  <si>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</si>
  <si>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</si>
  <si>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</si>
  <si>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</si>
  <si>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</si>
  <si>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</si>
  <si>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</si>
  <si>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</si>
  <si>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</si>
  <si>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</si>
  <si>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</si>
  <si>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</si>
  <si>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</si>
  <si>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</si>
  <si>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</si>
  <si>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</si>
  <si>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</si>
  <si>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</si>
  <si>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</si>
  <si>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</si>
  <si>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</si>
  <si>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</si>
  <si>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</si>
  <si>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</si>
  <si>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</si>
  <si>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</si>
  <si>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</si>
  <si>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</si>
  <si>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</si>
  <si>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</si>
  <si>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</si>
  <si>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</si>
  <si>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</si>
  <si>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</si>
  <si>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</si>
  <si>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</si>
  <si>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</si>
  <si>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</si>
  <si>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</si>
  <si>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</si>
  <si>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</si>
  <si>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</si>
  <si>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</si>
  <si>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</si>
  <si>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</si>
  <si>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</si>
  <si>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</si>
  <si>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</si>
  <si>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</si>
  <si>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</si>
  <si>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</si>
  <si>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</si>
  <si>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</si>
  <si>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</si>
  <si>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</si>
  <si>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</si>
  <si>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</si>
  <si>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</si>
  <si>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</si>
  <si>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</si>
  <si>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</si>
  <si>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</si>
  <si>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</si>
  <si>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</si>
  <si>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</si>
  <si>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</si>
  <si>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</si>
  <si>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</si>
  <si>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</si>
  <si>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</si>
  <si>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</si>
  <si>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</si>
  <si>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</si>
  <si>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</si>
  <si>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</si>
  <si>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</si>
  <si>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</si>
  <si>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</si>
  <si>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</si>
  <si>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</si>
  <si>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</si>
  <si>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</si>
  <si>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</si>
  <si>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</si>
  <si>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</si>
  <si>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</si>
  <si>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</si>
  <si>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</si>
  <si>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</si>
  <si>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</si>
  <si>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</si>
  <si>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</si>
  <si>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</si>
  <si>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</si>
  <si>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</si>
  <si>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</si>
  <si>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</si>
  <si>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</si>
  <si>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</si>
  <si>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</si>
  <si>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</si>
  <si>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</si>
  <si>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</si>
  <si>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</si>
  <si>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</si>
  <si>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</si>
  <si>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</si>
  <si>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</si>
  <si>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</si>
  <si>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</si>
  <si>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</si>
  <si>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</si>
  <si>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</si>
  <si>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</si>
  <si>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</si>
  <si>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</si>
  <si>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</si>
  <si>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</si>
  <si>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</si>
  <si>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</si>
  <si>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</si>
  <si>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</si>
  <si>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</si>
  <si>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</si>
  <si>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</si>
  <si>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</si>
  <si>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</si>
  <si>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</si>
  <si>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</si>
  <si>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</si>
  <si>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</si>
  <si>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</si>
  <si>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</si>
  <si>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</si>
  <si>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</si>
  <si>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</si>
  <si>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</si>
  <si>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</si>
  <si>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</si>
  <si>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</si>
  <si>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</si>
  <si>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</si>
  <si>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</si>
  <si>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</si>
  <si>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</si>
  <si>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</si>
  <si>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</si>
  <si>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</si>
  <si>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</si>
  <si>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</si>
  <si>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</si>
  <si>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</si>
  <si>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</si>
  <si>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</si>
  <si>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</si>
  <si>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</si>
  <si>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</si>
  <si>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</si>
  <si>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</si>
  <si>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</si>
  <si>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</si>
  <si>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</si>
  <si>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</si>
  <si>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</si>
  <si>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</si>
  <si>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</si>
  <si>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</si>
  <si>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</si>
  <si>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</si>
  <si>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</si>
  <si>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</si>
  <si>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</si>
  <si>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</si>
  <si>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</si>
  <si>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</si>
  <si>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</si>
  <si>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</si>
  <si>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</si>
  <si>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</si>
  <si>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</si>
  <si>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</si>
  <si>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</si>
  <si>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</si>
  <si>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</si>
  <si>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</si>
  <si>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</si>
  <si>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</si>
  <si>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</si>
  <si>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</si>
  <si>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</si>
  <si>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</si>
  <si>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</si>
  <si>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</si>
  <si>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</si>
  <si>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</si>
  <si>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</si>
  <si>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</si>
  <si>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</si>
  <si>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</si>
  <si>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</si>
  <si>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</si>
  <si>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</si>
  <si>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</si>
  <si>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</si>
  <si>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</si>
  <si>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</si>
  <si>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</si>
  <si>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</si>
  <si>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</si>
  <si>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</si>
  <si>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</si>
  <si>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</si>
  <si>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</si>
  <si>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</si>
  <si>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</si>
  <si>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</si>
  <si>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</si>
  <si>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</si>
  <si>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</si>
  <si>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</si>
  <si>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</si>
  <si>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</si>
  <si>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</si>
  <si>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</si>
  <si>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</si>
  <si>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</si>
  <si>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</si>
  <si>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</si>
  <si>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</si>
  <si>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</si>
  <si>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</si>
  <si>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</si>
  <si>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</si>
  <si>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</si>
  <si>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</si>
  <si>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</si>
  <si>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</si>
  <si>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</si>
  <si>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</si>
  <si>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</si>
  <si>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</si>
  <si>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</si>
  <si>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</si>
  <si>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</si>
  <si>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</si>
  <si>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</si>
  <si>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</si>
  <si>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</si>
  <si>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</si>
  <si>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</si>
  <si>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</si>
  <si>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</si>
  <si>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</si>
  <si>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</si>
  <si>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</si>
  <si>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</si>
  <si>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</si>
  <si>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</si>
  <si>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</si>
  <si>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</si>
  <si>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</si>
  <si>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</si>
  <si>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</si>
  <si>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</si>
  <si>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</si>
  <si>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</si>
  <si>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</si>
  <si>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</si>
  <si>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</si>
  <si>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</si>
  <si>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</si>
  <si>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</si>
  <si>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</si>
  <si>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</si>
  <si>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</si>
  <si>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</si>
  <si>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</si>
  <si>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</si>
  <si>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</si>
  <si>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</si>
  <si>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</si>
  <si>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</si>
  <si>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</si>
  <si>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</si>
  <si>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</si>
  <si>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</si>
  <si>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</si>
  <si>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</si>
  <si>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</si>
  <si>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</si>
  <si>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</si>
  <si>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</si>
  <si>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</si>
  <si>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</si>
  <si>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</si>
  <si>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</si>
  <si>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</si>
  <si>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</si>
  <si>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</si>
  <si>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</si>
  <si>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</si>
  <si>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</si>
  <si>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</si>
  <si>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</si>
  <si>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</si>
  <si>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</si>
  <si>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</si>
  <si>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</si>
  <si>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</si>
  <si>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</si>
  <si>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</si>
  <si>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</si>
  <si>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</si>
  <si>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</si>
  <si>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</si>
  <si>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</si>
  <si>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</si>
  <si>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</si>
  <si>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</si>
  <si>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</si>
  <si>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</si>
  <si>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</si>
  <si>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</si>
  <si>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</si>
  <si>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</si>
  <si>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</si>
  <si>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</si>
  <si>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</si>
  <si>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</si>
  <si>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</si>
  <si>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</si>
  <si>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</si>
  <si>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</si>
  <si>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</si>
  <si>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</si>
  <si>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</si>
  <si>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</si>
  <si>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</si>
  <si>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</si>
  <si>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</si>
  <si>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</si>
  <si>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</si>
  <si>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</si>
  <si>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</si>
  <si>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</si>
  <si>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</si>
  <si>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</si>
  <si>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</si>
  <si>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</si>
  <si>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</si>
  <si>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</si>
  <si>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</si>
  <si>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</si>
  <si>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</si>
  <si>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</si>
  <si>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</si>
  <si>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</si>
  <si>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</si>
  <si>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</si>
  <si>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</si>
  <si>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</si>
  <si>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</si>
  <si>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</si>
  <si>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</si>
  <si>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</si>
  <si>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</si>
  <si>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</si>
  <si>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</si>
  <si>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</si>
  <si>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</si>
  <si>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</si>
  <si>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</si>
  <si>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</si>
  <si>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</si>
  <si>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</si>
  <si>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</si>
  <si>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</si>
  <si>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</si>
  <si>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</si>
  <si>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</si>
  <si>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</si>
  <si>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</si>
  <si>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</si>
  <si>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</si>
  <si>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</si>
  <si>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</si>
  <si>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</si>
  <si>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</si>
  <si>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</si>
  <si>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</si>
  <si>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</si>
  <si>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</si>
  <si>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</si>
  <si>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</si>
  <si>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</si>
  <si>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</si>
  <si>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</si>
  <si>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</si>
  <si>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</si>
  <si>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</si>
  <si>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</si>
  <si>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</si>
  <si>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</si>
  <si>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</si>
  <si>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</si>
  <si>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</si>
  <si>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</si>
  <si>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</si>
  <si>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</si>
  <si>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</si>
  <si>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</si>
  <si>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</si>
  <si>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</si>
  <si>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</si>
  <si>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</si>
  <si>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</si>
  <si>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</si>
  <si>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</si>
  <si>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</si>
  <si>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</si>
  <si>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</si>
  <si>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</si>
  <si>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</si>
  <si>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</si>
  <si>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</si>
  <si>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</si>
  <si>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</si>
  <si>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</si>
  <si>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</si>
  <si>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</si>
  <si>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</si>
  <si>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</si>
  <si>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</si>
  <si>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</si>
  <si>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</si>
  <si>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</si>
  <si>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</si>
  <si>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</si>
  <si>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</si>
  <si>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</si>
  <si>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</si>
  <si>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</si>
  <si>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</si>
  <si>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</si>
  <si>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</si>
  <si>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</si>
  <si>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</si>
  <si>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</si>
  <si>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</si>
  <si>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</si>
  <si>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</si>
  <si>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</si>
  <si>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</si>
  <si>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</si>
  <si>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</si>
  <si>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</si>
  <si>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</si>
  <si>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</si>
  <si>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</si>
  <si>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</si>
  <si>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</si>
  <si>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</si>
  <si>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</si>
  <si>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</si>
  <si>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</si>
  <si>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</si>
  <si>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</si>
  <si>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</si>
  <si>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</si>
  <si>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</si>
  <si>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</si>
  <si>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</si>
  <si>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</si>
  <si>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</si>
  <si>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</si>
  <si>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</si>
  <si>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</si>
  <si>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</si>
  <si>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</si>
  <si>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</si>
  <si>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</si>
  <si>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</si>
  <si>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</si>
  <si>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</si>
  <si>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</si>
  <si>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</si>
  <si>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</si>
  <si>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</si>
  <si>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</si>
  <si>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</si>
  <si>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</si>
  <si>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</si>
  <si>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</si>
  <si>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</si>
  <si>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</si>
  <si>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</si>
  <si>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</si>
  <si>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</si>
  <si>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</si>
  <si>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</si>
  <si>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</si>
  <si>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</si>
  <si>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</si>
  <si>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</si>
  <si>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</si>
  <si>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</si>
  <si>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</si>
  <si>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</si>
  <si>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</si>
  <si>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</si>
  <si>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</si>
  <si>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</si>
  <si>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</si>
  <si>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</si>
  <si>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</si>
  <si>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</si>
  <si>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</si>
  <si>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</si>
  <si>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</si>
  <si>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</si>
  <si>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</si>
  <si>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</si>
  <si>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</si>
  <si>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</si>
  <si>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</si>
  <si>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</si>
  <si>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</si>
  <si>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</si>
  <si>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</si>
  <si>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</si>
  <si>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</si>
  <si>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</si>
  <si>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</si>
  <si>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</si>
  <si>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</si>
  <si>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</si>
  <si>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</si>
  <si>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</si>
  <si>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</si>
  <si>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</si>
  <si>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</si>
  <si>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</si>
  <si>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</si>
  <si>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</si>
  <si>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</si>
  <si>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</si>
  <si>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</si>
  <si>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</si>
  <si>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</si>
  <si>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</si>
  <si>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</si>
  <si>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</si>
  <si>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</si>
  <si>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</si>
  <si>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</si>
  <si>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</si>
  <si>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</si>
  <si>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</si>
  <si>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</si>
  <si>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</si>
  <si>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</si>
  <si>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</si>
  <si>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</si>
  <si>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</si>
  <si>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</si>
  <si>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</si>
  <si>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</si>
  <si>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</si>
  <si>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</si>
  <si>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</si>
  <si>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</si>
  <si>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</si>
  <si>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</si>
  <si>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</si>
  <si>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</si>
  <si>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</si>
  <si>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</si>
  <si>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</si>
  <si>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</si>
  <si>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</si>
  <si>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</si>
  <si>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</si>
  <si>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</si>
  <si>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</si>
  <si>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</si>
  <si>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</si>
  <si>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</si>
  <si>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</si>
  <si>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</si>
  <si>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</si>
  <si>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</si>
  <si>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</si>
  <si>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</si>
  <si>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</si>
  <si>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</si>
  <si>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</si>
  <si>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</si>
  <si>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</si>
  <si>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</si>
  <si>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</si>
  <si>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</si>
  <si>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</si>
  <si>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</si>
  <si>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</si>
  <si>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</si>
  <si>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</si>
  <si>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</si>
  <si>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</si>
  <si>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</si>
  <si>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</si>
  <si>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</si>
  <si>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</si>
  <si>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</si>
  <si>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</si>
  <si>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</si>
  <si>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</si>
  <si>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</si>
  <si>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</si>
  <si>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</si>
  <si>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</si>
  <si>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</si>
  <si>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</si>
  <si>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</si>
  <si>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</si>
  <si>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</si>
  <si>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</si>
  <si>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</si>
  <si>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</si>
  <si>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</si>
  <si>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</si>
  <si>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</si>
  <si>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</si>
  <si>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</si>
  <si>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</si>
  <si>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</si>
  <si>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</si>
  <si>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</si>
  <si>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</si>
  <si>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</si>
  <si>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</si>
  <si>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</si>
  <si>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</si>
  <si>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</si>
  <si>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</si>
  <si>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</si>
  <si>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</si>
  <si>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</si>
  <si>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</si>
  <si>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</si>
  <si>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</si>
  <si>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</si>
  <si>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</si>
  <si>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</si>
  <si>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</si>
  <si>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</si>
  <si>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</si>
  <si>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</si>
  <si>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</si>
  <si>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</si>
  <si>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</si>
  <si>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</si>
  <si>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</si>
  <si>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</si>
  <si>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</si>
  <si>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</si>
  <si>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</si>
  <si>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</si>
  <si>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</si>
  <si>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</si>
  <si>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</si>
  <si>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</si>
  <si>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</si>
  <si>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</si>
  <si>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</si>
  <si>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</si>
  <si>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</si>
  <si>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</si>
  <si>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</si>
  <si>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</si>
  <si>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</si>
  <si>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</si>
  <si>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</si>
  <si>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</si>
  <si>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</si>
  <si>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</si>
  <si>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</si>
  <si>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</si>
  <si>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</si>
  <si>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</si>
  <si>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</si>
  <si>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</si>
  <si>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</si>
  <si>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</si>
  <si>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</si>
  <si>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</si>
  <si>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</si>
  <si>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</si>
  <si>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</si>
  <si>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</si>
  <si>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</si>
  <si>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</si>
  <si>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</si>
  <si>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</si>
  <si>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</si>
  <si>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</si>
  <si>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</si>
  <si>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</si>
  <si>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</si>
  <si>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</si>
  <si>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</si>
  <si>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</si>
  <si>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</si>
  <si>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</si>
  <si>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</si>
  <si>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</si>
  <si>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</si>
  <si>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</si>
  <si>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</si>
  <si>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</si>
  <si>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</si>
  <si>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</si>
  <si>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</si>
  <si>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</si>
  <si>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</si>
  <si>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</si>
  <si>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</si>
  <si>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</si>
  <si>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</si>
  <si>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</si>
  <si>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</si>
  <si>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</si>
  <si>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</si>
  <si>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</si>
  <si>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</si>
  <si>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</si>
  <si>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</si>
  <si>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</si>
  <si>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</si>
  <si>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</si>
  <si>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</si>
  <si>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</si>
  <si>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</si>
  <si>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</si>
  <si>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</si>
  <si>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</si>
  <si>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</si>
  <si>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</si>
  <si>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</si>
  <si>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</si>
  <si>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</si>
  <si>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</si>
  <si>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</si>
  <si>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</si>
  <si>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</si>
  <si>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</si>
  <si>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</si>
  <si>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</si>
  <si>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</si>
  <si>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</si>
  <si>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</si>
  <si>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</si>
  <si>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</si>
  <si>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</si>
  <si>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</si>
  <si>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</si>
  <si>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</si>
  <si>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</si>
  <si>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</si>
  <si>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</si>
  <si>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</si>
  <si>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</si>
  <si>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</si>
  <si>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</si>
  <si>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</si>
  <si>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</si>
  <si>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</si>
  <si>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</si>
  <si>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</si>
  <si>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</si>
  <si>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</si>
  <si>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</si>
  <si>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</si>
  <si>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</si>
  <si>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</si>
  <si>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</si>
  <si>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</si>
  <si>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</si>
  <si>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</si>
  <si>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</si>
  <si>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</si>
  <si>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</si>
  <si>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</si>
  <si>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</si>
  <si>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</si>
  <si>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</si>
  <si>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</si>
  <si>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</si>
  <si>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</si>
  <si>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</si>
  <si>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</si>
  <si>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</si>
  <si>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</si>
  <si>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</si>
  <si>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</si>
  <si>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</si>
  <si>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</si>
  <si>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</si>
  <si>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</si>
  <si>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</si>
  <si>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</si>
  <si>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</si>
  <si>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</si>
  <si>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</si>
  <si>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</si>
  <si>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</si>
  <si>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</si>
  <si>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</si>
  <si>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</si>
  <si>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</si>
  <si>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</si>
  <si>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</si>
  <si>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</si>
  <si>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</si>
  <si>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</si>
  <si>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</si>
  <si>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</si>
  <si>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</si>
  <si>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</si>
  <si>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</si>
  <si>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</si>
  <si>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</si>
  <si>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</si>
  <si>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</si>
  <si>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</si>
  <si>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</si>
  <si>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</si>
  <si>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</si>
  <si>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</si>
  <si>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</si>
  <si>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</si>
  <si>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</si>
  <si>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</si>
  <si>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</si>
  <si>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</si>
  <si>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</si>
  <si>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</si>
  <si>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</si>
  <si>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</si>
  <si>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</si>
  <si>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</si>
  <si>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</si>
  <si>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</si>
  <si>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</si>
  <si>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</si>
  <si>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</si>
  <si>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</si>
  <si>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</si>
  <si>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</si>
  <si>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</si>
  <si>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</si>
  <si>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</si>
  <si>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</si>
  <si>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</si>
  <si>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</si>
  <si>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</si>
  <si>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</si>
  <si>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</si>
  <si>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</si>
  <si>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</si>
  <si>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</si>
  <si>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</si>
  <si>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</si>
  <si>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</si>
  <si>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</si>
  <si>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</si>
  <si>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</si>
  <si>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</si>
  <si>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</si>
  <si>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</si>
  <si>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</si>
  <si>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</si>
  <si>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</si>
  <si>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</si>
  <si>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</si>
  <si>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</si>
  <si>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</si>
  <si>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</si>
  <si>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</si>
  <si>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</si>
  <si>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</si>
  <si>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</si>
  <si>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</si>
  <si>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</si>
  <si>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</si>
  <si>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</si>
  <si>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</si>
  <si>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</si>
  <si>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</si>
  <si>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</si>
  <si>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</si>
  <si>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</si>
  <si>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</si>
  <si>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</si>
  <si>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</si>
  <si>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</si>
  <si>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</si>
  <si>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</si>
  <si>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</si>
  <si>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</si>
  <si>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</si>
  <si>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</si>
  <si>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</si>
  <si>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</si>
  <si>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</si>
  <si>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</si>
  <si>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</si>
  <si>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</si>
  <si>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</si>
  <si>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</si>
  <si>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</si>
  <si>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</si>
  <si>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</si>
  <si>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</si>
  <si>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</si>
  <si>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</si>
  <si>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</si>
  <si>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</si>
  <si>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</si>
  <si>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</si>
  <si>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</si>
  <si>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</si>
  <si>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</si>
  <si>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</si>
  <si>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</si>
  <si>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</si>
  <si>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</si>
  <si>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</si>
  <si>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</si>
  <si>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</si>
  <si>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</si>
  <si>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</si>
  <si>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</si>
  <si>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</si>
  <si>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</si>
  <si>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</si>
  <si>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</si>
  <si>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</si>
  <si>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</si>
  <si>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</si>
  <si>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</si>
  <si>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</si>
  <si>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</si>
  <si>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</si>
  <si>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</si>
  <si>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</si>
  <si>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</si>
  <si>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</si>
  <si>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</si>
  <si>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</si>
  <si>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</si>
  <si>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</si>
  <si>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</si>
  <si>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</si>
  <si>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</si>
  <si>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</si>
  <si>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</si>
  <si>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</si>
  <si>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</si>
  <si>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</si>
  <si>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</si>
  <si>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</si>
  <si>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</si>
  <si>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</si>
  <si>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</si>
  <si>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</si>
  <si>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</si>
  <si>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</si>
  <si>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</si>
  <si>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</si>
  <si>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</si>
  <si>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</si>
  <si>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</si>
  <si>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</si>
  <si>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</si>
  <si>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</si>
  <si>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</si>
  <si>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</si>
  <si>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</si>
  <si>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</si>
  <si>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</si>
  <si>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</si>
  <si>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</si>
  <si>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</si>
  <si>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</si>
  <si>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</si>
  <si>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</si>
  <si>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</si>
  <si>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</si>
  <si>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</si>
  <si>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</si>
  <si>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</si>
  <si>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</si>
  <si>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</si>
  <si>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</si>
  <si>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</si>
  <si>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</si>
  <si>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</si>
  <si>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</si>
  <si>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</si>
  <si>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</si>
  <si>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</si>
  <si>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</si>
  <si>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</si>
  <si>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</si>
  <si>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</si>
  <si>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</si>
  <si>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</si>
  <si>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</si>
  <si>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</si>
  <si>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</si>
  <si>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</si>
  <si>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</si>
  <si>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</si>
  <si>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</si>
  <si>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</si>
  <si>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</si>
  <si>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</si>
  <si>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</si>
  <si>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</si>
  <si>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</si>
  <si>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</si>
  <si>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</si>
  <si>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</si>
  <si>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</si>
  <si>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</si>
  <si>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</si>
  <si>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</si>
  <si>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</si>
  <si>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</si>
  <si>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</si>
  <si>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</si>
  <si>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</si>
  <si>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</si>
  <si>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</si>
  <si>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</si>
  <si>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</si>
  <si>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</si>
  <si>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</si>
  <si>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</si>
  <si>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</si>
  <si>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</si>
  <si>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</si>
  <si>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</si>
  <si>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</si>
  <si>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</si>
  <si>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</si>
  <si>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</si>
  <si>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</si>
  <si>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</si>
  <si>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</si>
  <si>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</si>
  <si>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</si>
  <si>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</si>
  <si>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</si>
  <si>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</si>
  <si>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</si>
  <si>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</si>
  <si>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</si>
  <si>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</si>
  <si>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</si>
  <si>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</si>
  <si>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</si>
  <si>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</si>
  <si>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</si>
  <si>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</si>
  <si>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</si>
  <si>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</si>
  <si>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</si>
  <si>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</si>
  <si>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</si>
  <si>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</si>
  <si>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</si>
  <si>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</si>
  <si>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</si>
  <si>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</si>
  <si>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</si>
  <si>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</si>
  <si>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</si>
  <si>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</si>
  <si>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</si>
  <si>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</si>
  <si>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</si>
  <si>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</si>
  <si>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</si>
  <si>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</si>
  <si>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</si>
  <si>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</si>
  <si>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</si>
  <si>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</si>
  <si>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</si>
  <si>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</si>
  <si>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</si>
  <si>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</si>
  <si>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</si>
  <si>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</si>
  <si>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</si>
  <si>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</si>
  <si>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</si>
  <si>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</si>
  <si>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</si>
  <si>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</si>
  <si>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</si>
  <si>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</si>
  <si>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</si>
  <si>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</si>
  <si>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</si>
  <si>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</si>
  <si>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</si>
  <si>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</si>
  <si>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</si>
  <si>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</si>
  <si>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</si>
  <si>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</si>
  <si>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</si>
  <si>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</si>
  <si>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</si>
  <si>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</si>
  <si>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</si>
  <si>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</si>
  <si>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</si>
  <si>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</si>
  <si>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</si>
  <si>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</si>
  <si>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</si>
  <si>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</si>
  <si>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</si>
  <si>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</si>
  <si>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</si>
  <si>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</si>
  <si>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</si>
  <si>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</si>
  <si>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</si>
  <si>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</si>
  <si>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</si>
  <si>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</si>
  <si>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</si>
  <si>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</si>
  <si>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</si>
  <si>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</si>
  <si>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</si>
  <si>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</si>
  <si>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</si>
  <si>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</si>
  <si>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</si>
  <si>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</si>
  <si>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</si>
  <si>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</si>
  <si>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</si>
  <si>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</si>
  <si>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</si>
  <si>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</si>
  <si>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</si>
  <si>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</si>
  <si>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</si>
  <si>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</si>
  <si>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</si>
  <si>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</si>
  <si>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</si>
  <si>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</si>
  <si>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</si>
  <si>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</si>
  <si>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</si>
  <si>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</si>
  <si>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</si>
  <si>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</si>
  <si>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</si>
  <si>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</si>
  <si>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</si>
  <si>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</si>
  <si>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</si>
  <si>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</si>
  <si>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</si>
  <si>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</si>
  <si>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</si>
  <si>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</si>
  <si>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</si>
  <si>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</si>
  <si>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</si>
  <si>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</si>
  <si>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</si>
  <si>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</si>
  <si>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</si>
  <si>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</si>
  <si>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</si>
  <si>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</si>
  <si>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</si>
  <si>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</si>
  <si>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</si>
  <si>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</si>
  <si>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</si>
  <si>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</si>
  <si>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</si>
  <si>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</si>
  <si>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</si>
  <si>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</si>
  <si>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</si>
  <si>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</si>
  <si>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</si>
  <si>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</si>
  <si>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</si>
  <si>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</si>
  <si>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</si>
  <si>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</si>
  <si>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</si>
  <si>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</si>
  <si>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</si>
  <si>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</si>
  <si>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</si>
  <si>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</si>
  <si>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</si>
  <si>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</si>
  <si>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</si>
  <si>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</si>
  <si>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</si>
  <si>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</si>
  <si>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</si>
  <si>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</si>
  <si>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</si>
  <si>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</si>
  <si>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</si>
  <si>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</si>
  <si>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</si>
  <si>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</si>
  <si>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</si>
  <si>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</si>
  <si>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</si>
  <si>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</si>
  <si>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</si>
  <si>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</si>
  <si>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</si>
  <si>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</si>
  <si>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</si>
  <si>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</si>
  <si>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</si>
  <si>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</si>
  <si>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</si>
  <si>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</si>
  <si>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</si>
  <si>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</si>
  <si>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</si>
  <si>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</si>
  <si>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</si>
  <si>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</si>
  <si>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</si>
  <si>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</si>
  <si>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</si>
  <si>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</si>
  <si>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</si>
  <si>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</si>
  <si>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</si>
  <si>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</si>
  <si>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</si>
  <si>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</si>
  <si>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</si>
  <si>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</si>
  <si>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</si>
  <si>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</si>
  <si>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</si>
  <si>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</si>
  <si>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</si>
  <si>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</si>
  <si>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</si>
  <si>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</si>
  <si>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</si>
  <si>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</si>
  <si>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</si>
  <si>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</si>
  <si>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</si>
  <si>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</si>
  <si>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</si>
  <si>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</si>
  <si>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</si>
  <si>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</si>
  <si>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</si>
  <si>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</si>
  <si>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</si>
  <si>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</si>
  <si>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</si>
  <si>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</si>
  <si>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</si>
  <si>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</si>
  <si>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</si>
  <si>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</si>
  <si>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</si>
  <si>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</si>
  <si>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</si>
  <si>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</si>
  <si>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</si>
  <si>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</si>
  <si>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</si>
  <si>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</si>
  <si>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</si>
  <si>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</si>
  <si>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</si>
  <si>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</si>
  <si>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</si>
  <si>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</si>
  <si>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</si>
  <si>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</si>
  <si>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</si>
  <si>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</si>
  <si>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</si>
  <si>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</si>
  <si>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</si>
  <si>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</si>
  <si>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</si>
  <si>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</si>
  <si>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</si>
  <si>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</si>
  <si>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</si>
  <si>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</si>
  <si>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</si>
  <si>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</si>
  <si>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</si>
  <si>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</si>
  <si>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</si>
  <si>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</si>
  <si>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</si>
  <si>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</si>
  <si>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</si>
  <si>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</si>
  <si>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</si>
  <si>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</si>
  <si>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</si>
  <si>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</si>
  <si>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</si>
  <si>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</si>
  <si>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</si>
  <si>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</si>
  <si>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</si>
  <si>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</si>
  <si>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</si>
  <si>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</si>
  <si>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</si>
  <si>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</si>
  <si>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</si>
  <si>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</si>
  <si>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</si>
  <si>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</si>
  <si>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</si>
  <si>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</si>
  <si>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</si>
  <si>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</si>
  <si>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</si>
  <si>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</si>
  <si>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</si>
  <si>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</si>
  <si>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</si>
  <si>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</si>
  <si>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</si>
  <si>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</si>
  <si>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</si>
  <si>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</si>
  <si>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</si>
  <si>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</si>
  <si>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</si>
  <si>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</si>
  <si>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</si>
  <si>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</si>
  <si>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</si>
  <si>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</si>
  <si>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</si>
  <si>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</si>
  <si>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</si>
  <si>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</si>
  <si>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</si>
  <si>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</si>
  <si>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</si>
  <si>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</si>
  <si>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</si>
  <si>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</si>
  <si>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</si>
  <si>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</si>
  <si>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</si>
  <si>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</si>
  <si>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</si>
  <si>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</si>
  <si>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</si>
  <si>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</si>
  <si>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</si>
  <si>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</si>
  <si>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</si>
  <si>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</si>
  <si>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</si>
  <si>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</si>
  <si>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</si>
  <si>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</si>
  <si>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</si>
  <si>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</si>
  <si>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</si>
  <si>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</si>
  <si>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</si>
  <si>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</si>
  <si>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</si>
  <si>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</si>
  <si>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</si>
  <si>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</si>
  <si>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</si>
  <si>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</si>
  <si>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</si>
  <si>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</si>
  <si>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</si>
  <si>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</si>
  <si>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</si>
  <si>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</si>
  <si>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</si>
  <si>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</si>
  <si>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</si>
  <si>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</si>
  <si>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</si>
  <si>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</si>
  <si>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</si>
  <si>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</si>
  <si>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</si>
  <si>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</si>
  <si>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</si>
  <si>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</si>
  <si>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</si>
  <si>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</si>
  <si>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</si>
  <si>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</si>
  <si>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</si>
  <si>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</si>
  <si>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</si>
  <si>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</si>
  <si>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</si>
  <si>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</si>
  <si>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</si>
  <si>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</si>
  <si>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</si>
  <si>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</si>
  <si>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</si>
  <si>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</si>
  <si>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</si>
  <si>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</si>
  <si>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</si>
  <si>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</si>
  <si>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</si>
  <si>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</si>
  <si>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</si>
  <si>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</si>
  <si>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</si>
  <si>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</si>
  <si>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</si>
  <si>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</si>
  <si>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</si>
  <si>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</si>
  <si>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</si>
  <si>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</si>
  <si>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</si>
  <si>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</si>
  <si>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</si>
  <si>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</si>
  <si>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</si>
  <si>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</si>
  <si>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</si>
  <si>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</si>
  <si>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</si>
  <si>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</si>
  <si>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</si>
  <si>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</si>
  <si>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</si>
  <si>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</si>
  <si>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</si>
  <si>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</si>
  <si>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</si>
  <si>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</si>
  <si>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</si>
  <si>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</si>
  <si>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</si>
  <si>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</si>
  <si>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</si>
  <si>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</si>
  <si>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</si>
  <si>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</si>
  <si>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</si>
  <si>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</si>
  <si>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</si>
  <si>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</si>
  <si>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</si>
  <si>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</si>
  <si>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</si>
  <si>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</si>
  <si>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</si>
  <si>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</si>
  <si>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</si>
  <si>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</si>
  <si>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</si>
  <si>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</si>
  <si>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</si>
  <si>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</si>
  <si>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</si>
  <si>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</si>
  <si>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</si>
  <si>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</si>
  <si>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</si>
  <si>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</si>
  <si>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</si>
  <si>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</si>
  <si>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</si>
  <si>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</si>
  <si>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</si>
  <si>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</si>
  <si>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</si>
  <si>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</si>
  <si>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</si>
  <si>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</si>
  <si>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</si>
  <si>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</si>
  <si>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</si>
  <si>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</si>
  <si>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</si>
  <si>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</si>
  <si>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</si>
  <si>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</si>
  <si>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</si>
  <si>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</si>
  <si>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</si>
  <si>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</si>
  <si>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</si>
  <si>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</si>
  <si>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</si>
  <si>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</si>
  <si>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</si>
  <si>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</si>
  <si>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</si>
  <si>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</si>
  <si>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</si>
  <si>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</si>
  <si>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</si>
  <si>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</si>
  <si>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</si>
  <si>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</si>
  <si>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</si>
  <si>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</si>
  <si>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</si>
  <si>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</si>
  <si>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</si>
  <si>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</si>
  <si>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</si>
  <si>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</si>
  <si>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</si>
  <si>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</si>
  <si>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</si>
  <si>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</si>
  <si>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</si>
  <si>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</si>
  <si>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</si>
  <si>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</si>
  <si>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</si>
  <si>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</si>
  <si>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</si>
  <si>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</si>
  <si>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</si>
  <si>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</si>
  <si>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</si>
  <si>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</si>
  <si>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</si>
  <si>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</si>
  <si>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</si>
  <si>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</si>
  <si>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</si>
  <si>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</si>
  <si>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</si>
  <si>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</si>
  <si>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</si>
  <si>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</si>
  <si>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</si>
  <si>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</si>
  <si>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</si>
  <si>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</si>
  <si>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</si>
  <si>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</si>
  <si>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</si>
  <si>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</si>
  <si>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</si>
  <si>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</si>
  <si>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</si>
  <si>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</si>
  <si>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</si>
  <si>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</si>
  <si>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</si>
  <si>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</si>
  <si>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</si>
  <si>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</si>
  <si>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</si>
  <si>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</si>
  <si>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</si>
  <si>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</si>
  <si>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</si>
  <si>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</si>
  <si>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</si>
  <si>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</si>
  <si>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</si>
  <si>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</si>
  <si>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</si>
  <si>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</si>
  <si>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</si>
  <si>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</si>
  <si>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</si>
  <si>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</si>
  <si>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</si>
  <si>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</si>
  <si>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</si>
  <si>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</si>
  <si>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</si>
  <si>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</si>
  <si>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</si>
  <si>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</si>
  <si>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</si>
  <si>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</si>
  <si>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</si>
  <si>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</si>
  <si>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</si>
  <si>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</si>
  <si>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</si>
  <si>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</si>
  <si>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</si>
  <si>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</si>
  <si>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</si>
  <si>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</si>
  <si>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</si>
  <si>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</si>
  <si>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</si>
  <si>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</si>
  <si>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</si>
  <si>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</si>
  <si>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</si>
  <si>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</si>
  <si>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</si>
  <si>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</si>
  <si>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</si>
  <si>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</si>
  <si>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</si>
  <si>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</si>
  <si>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</si>
  <si>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</si>
  <si>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</si>
  <si>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</si>
  <si>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</si>
  <si>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</si>
  <si>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</si>
  <si>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</si>
  <si>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</si>
  <si>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</si>
  <si>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</si>
  <si>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</si>
  <si>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</si>
  <si>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</si>
  <si>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</si>
  <si>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</si>
  <si>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</si>
  <si>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</si>
  <si>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</si>
  <si>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</si>
  <si>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</si>
  <si>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</si>
  <si>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</si>
  <si>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</si>
  <si>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</si>
  <si>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</si>
  <si>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</si>
  <si>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</si>
  <si>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</si>
  <si>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</si>
  <si>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</si>
  <si>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</si>
  <si>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</si>
  <si>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</si>
  <si>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</si>
  <si>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</si>
  <si>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</si>
  <si>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</si>
  <si>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</si>
  <si>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</si>
  <si>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</si>
  <si>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</si>
  <si>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</si>
  <si>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</si>
  <si>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</si>
  <si>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</si>
  <si>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</si>
  <si>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</si>
  <si>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</si>
  <si>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</si>
  <si>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</si>
  <si>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</si>
  <si>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</si>
  <si>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</si>
  <si>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</si>
  <si>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</si>
  <si>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</si>
  <si>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</si>
  <si>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</si>
  <si>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</si>
  <si>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</si>
  <si>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</si>
  <si>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</si>
  <si>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</si>
  <si>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</si>
  <si>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</si>
  <si>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</si>
  <si>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</si>
  <si>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</si>
  <si>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</si>
  <si>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</si>
  <si>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</si>
  <si>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</si>
  <si>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</si>
  <si>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</si>
  <si>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</si>
  <si>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</si>
  <si>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</si>
  <si>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</si>
  <si>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</si>
  <si>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</si>
  <si>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</si>
  <si>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</si>
  <si>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</si>
  <si>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</si>
  <si>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</si>
  <si>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</si>
  <si>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</si>
  <si>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</si>
  <si>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</si>
  <si>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</si>
  <si>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</si>
  <si>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</si>
  <si>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</si>
  <si>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</si>
  <si>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</si>
  <si>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</si>
  <si>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</si>
  <si>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</si>
  <si>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</si>
  <si>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</si>
  <si>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</si>
  <si>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</si>
  <si>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</si>
  <si>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</si>
  <si>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</si>
  <si>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</si>
  <si>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</si>
  <si>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</si>
  <si>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</si>
  <si>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</si>
  <si>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</si>
  <si>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</si>
  <si>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</si>
  <si>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</si>
  <si>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</si>
  <si>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</si>
  <si>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</si>
  <si>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</si>
  <si>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</si>
  <si>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</si>
  <si>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</si>
  <si>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</si>
  <si>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</si>
  <si>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</si>
  <si>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</si>
  <si>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</si>
  <si>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</si>
  <si>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</si>
  <si>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</si>
  <si>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</si>
  <si>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</si>
  <si>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</si>
  <si>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</si>
  <si>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</si>
  <si>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</si>
  <si>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</si>
  <si>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</si>
  <si>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</si>
  <si>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</si>
  <si>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</si>
  <si>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</si>
  <si>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</si>
  <si>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</si>
  <si>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</si>
  <si>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</si>
  <si>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</si>
  <si>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</si>
  <si>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</si>
  <si>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</si>
  <si>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</si>
  <si>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</si>
  <si>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</si>
  <si>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</si>
  <si>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</si>
  <si>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</si>
  <si>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</si>
  <si>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</si>
  <si>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</si>
  <si>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</si>
  <si>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</si>
  <si>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</si>
  <si>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</si>
  <si>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</si>
  <si>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</si>
  <si>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</si>
  <si>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</si>
  <si>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</si>
  <si>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</si>
  <si>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</si>
  <si>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</si>
  <si>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</si>
  <si>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</si>
  <si>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</si>
  <si>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</si>
  <si>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</si>
  <si>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</si>
  <si>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</si>
  <si>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</si>
  <si>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</si>
  <si>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</si>
  <si>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</si>
  <si>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</si>
  <si>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</si>
  <si>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</si>
  <si>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</si>
  <si>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</si>
  <si>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</si>
  <si>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</si>
  <si>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</si>
  <si>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</si>
  <si>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</si>
  <si>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</si>
  <si>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</si>
  <si>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</si>
  <si>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</si>
  <si>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</si>
  <si>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</si>
  <si>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</si>
  <si>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</si>
  <si>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</si>
  <si>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</si>
  <si>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</si>
  <si>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</si>
  <si>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</si>
  <si>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</si>
  <si>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</si>
  <si>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</si>
  <si>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</si>
  <si>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</si>
  <si>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</si>
  <si>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</si>
  <si>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</si>
  <si>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</si>
  <si>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</si>
  <si>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</si>
  <si>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</si>
  <si>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</si>
  <si>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</si>
  <si>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</si>
  <si>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</si>
  <si>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</si>
  <si>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</si>
  <si>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</si>
  <si>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</si>
  <si>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</si>
  <si>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</si>
  <si>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</si>
  <si>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</si>
  <si>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</si>
  <si>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</si>
  <si>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</si>
  <si>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</si>
  <si>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</si>
  <si>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</si>
  <si>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</si>
  <si>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</si>
  <si>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</si>
  <si>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</si>
  <si>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</si>
  <si>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</si>
  <si>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</si>
  <si>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</si>
  <si>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</si>
  <si>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</si>
  <si>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</si>
  <si>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</si>
  <si>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</si>
  <si>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</si>
  <si>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</si>
  <si>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</si>
  <si>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</si>
  <si>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</si>
  <si>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</si>
  <si>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</si>
  <si>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</si>
  <si>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</si>
  <si>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</si>
  <si>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</si>
  <si>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</si>
  <si>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</si>
  <si>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</si>
  <si>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</si>
  <si>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</si>
  <si>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</si>
  <si>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</si>
  <si>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</si>
  <si>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</si>
  <si>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</si>
  <si>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</si>
  <si>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</si>
  <si>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</si>
  <si>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</si>
  <si>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</si>
  <si>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</si>
  <si>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</si>
  <si>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</si>
  <si>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</si>
  <si>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</si>
  <si>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</si>
  <si>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</si>
  <si>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</si>
  <si>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</si>
  <si>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</si>
  <si>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</si>
  <si>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</si>
  <si>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</si>
  <si>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</si>
  <si>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</si>
  <si>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</si>
  <si>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</si>
  <si>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</si>
  <si>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</si>
  <si>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</si>
  <si>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</si>
  <si>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</si>
  <si>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</si>
  <si>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</si>
  <si>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</si>
  <si>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</si>
  <si>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</si>
  <si>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</si>
  <si>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</si>
  <si>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</si>
  <si>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</si>
  <si>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</si>
  <si>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</si>
  <si>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</si>
  <si>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</si>
  <si>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</si>
  <si>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</si>
  <si>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</si>
  <si>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</si>
  <si>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</si>
  <si>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</si>
  <si>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</si>
  <si>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</si>
  <si>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</si>
  <si>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</si>
  <si>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</si>
  <si>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</si>
  <si>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</si>
  <si>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</si>
  <si>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</si>
  <si>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</si>
  <si>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</si>
  <si>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</si>
  <si>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</si>
  <si>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</si>
  <si>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</si>
  <si>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</si>
  <si>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</si>
  <si>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</si>
  <si>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</si>
  <si>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</si>
  <si>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</si>
  <si>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</si>
  <si>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</si>
  <si>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</si>
  <si>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</si>
  <si>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</si>
  <si>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</si>
  <si>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</si>
  <si>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</si>
  <si>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</si>
  <si>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</si>
  <si>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</si>
  <si>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</si>
  <si>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</si>
  <si>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</si>
  <si>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</si>
  <si>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</si>
  <si>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</si>
  <si>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</si>
  <si>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</si>
  <si>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</si>
  <si>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</si>
  <si>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</si>
  <si>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</si>
  <si>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</si>
  <si>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</si>
  <si>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</si>
  <si>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</si>
  <si>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</si>
  <si>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</si>
  <si>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</si>
  <si>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</si>
  <si>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</si>
  <si>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</si>
  <si>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</si>
  <si>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</si>
  <si>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</si>
  <si>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</si>
  <si>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</si>
  <si>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</si>
  <si>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</si>
  <si>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</si>
  <si>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</si>
  <si>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</si>
  <si>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</si>
  <si>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</si>
  <si>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</si>
  <si>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</si>
  <si>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</si>
  <si>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</si>
  <si>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</si>
  <si>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</si>
  <si>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</si>
  <si>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</si>
  <si>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</si>
  <si>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</si>
  <si>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</si>
  <si>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</si>
  <si>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</si>
  <si>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</si>
  <si>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</si>
  <si>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</si>
  <si>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</si>
  <si>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</si>
  <si>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</si>
  <si>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</si>
  <si>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</si>
  <si>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</si>
  <si>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</si>
  <si>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</si>
  <si>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</si>
  <si>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</si>
  <si>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</si>
  <si>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</si>
  <si>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</si>
  <si>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</si>
  <si>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</si>
  <si>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</si>
  <si>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</si>
  <si>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</si>
  <si>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</si>
  <si>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</si>
  <si>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</si>
  <si>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</si>
  <si>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</si>
  <si>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</si>
  <si>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</si>
  <si>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</si>
  <si>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</si>
  <si>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</si>
  <si>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</si>
  <si>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</si>
  <si>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</si>
  <si>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</si>
  <si>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</si>
  <si>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</si>
  <si>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</si>
  <si>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</si>
  <si>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</si>
  <si>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</si>
  <si>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</si>
  <si>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</si>
  <si>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</si>
  <si>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</si>
  <si>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</si>
  <si>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</si>
  <si>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</si>
  <si>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</si>
  <si>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</si>
  <si>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</si>
  <si>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</si>
  <si>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</si>
  <si>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</si>
  <si>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</si>
  <si>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</si>
  <si>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</si>
  <si>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</si>
  <si>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</si>
  <si>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</si>
  <si>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</si>
  <si>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</si>
  <si>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</si>
  <si>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</si>
  <si>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</si>
  <si>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</si>
  <si>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</si>
  <si>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</si>
  <si>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</si>
  <si>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</si>
  <si>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</si>
  <si>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</si>
  <si>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</si>
  <si>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</si>
  <si>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</si>
  <si>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</si>
  <si>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</si>
  <si>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</si>
  <si>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</si>
  <si>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</si>
  <si>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</si>
  <si>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</si>
  <si>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</si>
  <si>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</si>
  <si>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</si>
  <si>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</si>
  <si>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</si>
  <si>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</si>
  <si>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</si>
  <si>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</si>
  <si>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</si>
  <si>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</si>
  <si>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</si>
  <si>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</si>
  <si>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</si>
  <si>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</si>
  <si>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</si>
  <si>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</si>
  <si>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</si>
  <si>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</si>
  <si>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</si>
  <si>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</si>
  <si>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</si>
  <si>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</si>
  <si>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</si>
  <si>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</si>
  <si>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</si>
  <si>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</si>
  <si>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</si>
  <si>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</si>
  <si>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</si>
  <si>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</si>
  <si>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</si>
  <si>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</si>
  <si>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</si>
  <si>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</si>
  <si>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</si>
  <si>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</si>
  <si>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</si>
  <si>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</si>
  <si>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</si>
  <si>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</si>
  <si>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</si>
  <si>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</si>
  <si>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</si>
  <si>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</si>
  <si>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</si>
  <si>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</si>
  <si>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</si>
  <si>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</si>
  <si>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</si>
  <si>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</si>
  <si>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</si>
  <si>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</si>
  <si>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</si>
  <si>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</si>
  <si>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</si>
  <si>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</si>
  <si>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</si>
  <si>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</si>
  <si>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</si>
  <si>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</si>
  <si>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</si>
  <si>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</si>
  <si>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</si>
  <si>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</si>
  <si>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</si>
  <si>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</si>
  <si>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</si>
  <si>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</si>
  <si>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</si>
  <si>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</si>
  <si>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</si>
  <si>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</si>
  <si>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</si>
  <si>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</si>
  <si>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</si>
  <si>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</si>
  <si>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</si>
  <si>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</si>
  <si>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</si>
  <si>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</si>
  <si>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</si>
  <si>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</si>
  <si>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</si>
  <si>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</si>
  <si>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</si>
  <si>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</si>
  <si>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</si>
  <si>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</si>
  <si>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</si>
  <si>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</si>
  <si>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</si>
  <si>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</si>
  <si>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</si>
  <si>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</si>
  <si>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</si>
  <si>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</si>
  <si>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</si>
  <si>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</si>
  <si>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</si>
  <si>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</si>
  <si>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</si>
  <si>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</si>
  <si>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</si>
  <si>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</si>
  <si>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</si>
  <si>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</si>
  <si>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</si>
  <si>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</si>
  <si>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</si>
  <si>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</si>
  <si>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</si>
  <si>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</si>
  <si>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</si>
  <si>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</si>
  <si>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</si>
  <si>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</si>
  <si>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</si>
  <si>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</si>
  <si>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</si>
  <si>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</si>
  <si>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</si>
  <si>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</si>
  <si>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</si>
  <si>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</si>
  <si>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</si>
  <si>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</si>
  <si>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</si>
  <si>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</si>
  <si>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</si>
  <si>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</si>
  <si>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</si>
  <si>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</si>
  <si>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</si>
  <si>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</si>
  <si>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</si>
  <si>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</si>
  <si>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</si>
  <si>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</si>
  <si>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</si>
  <si>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</si>
  <si>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</si>
  <si>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</si>
  <si>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</si>
  <si>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</si>
  <si>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</si>
  <si>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</si>
  <si>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</si>
  <si>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</si>
  <si>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</si>
  <si>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</si>
  <si>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</si>
  <si>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</si>
  <si>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</si>
  <si>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</si>
  <si>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</si>
  <si>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</si>
  <si>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</si>
  <si>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</si>
  <si>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</si>
  <si>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</si>
  <si>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</si>
  <si>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</si>
  <si>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</si>
  <si>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</si>
  <si>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</si>
  <si>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</si>
  <si>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</si>
  <si>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</si>
  <si>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</si>
  <si>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</si>
  <si>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</si>
  <si>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</si>
  <si>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</si>
  <si>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</si>
  <si>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</si>
  <si>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</si>
  <si>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</si>
  <si>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</si>
  <si>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</si>
  <si>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</si>
  <si>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</si>
  <si>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</si>
  <si>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</si>
  <si>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</si>
  <si>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</si>
  <si>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</si>
  <si>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</si>
  <si>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</si>
  <si>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</si>
  <si>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</si>
  <si>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</si>
  <si>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</si>
  <si>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</si>
  <si>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</si>
  <si>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</si>
  <si>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</si>
  <si>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</si>
  <si>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</si>
  <si>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</si>
  <si>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</si>
  <si>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</si>
  <si>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</si>
  <si>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</si>
  <si>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</si>
  <si>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</si>
  <si>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</si>
  <si>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</si>
  <si>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</si>
  <si>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</si>
  <si>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</si>
  <si>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</si>
  <si>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</si>
  <si>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</si>
  <si>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</si>
  <si>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</si>
  <si>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</si>
  <si>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</si>
  <si>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</si>
  <si>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</si>
  <si>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</si>
  <si>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</si>
  <si>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</si>
  <si>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</si>
  <si>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</si>
  <si>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</si>
  <si>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</si>
  <si>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</si>
  <si>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</si>
  <si>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</si>
  <si>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</si>
  <si>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</si>
  <si>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</si>
  <si>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</si>
  <si>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</si>
  <si>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</si>
  <si>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</si>
  <si>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</si>
  <si>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</si>
  <si>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</si>
  <si>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</si>
  <si>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</si>
  <si>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</si>
  <si>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</si>
  <si>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</si>
  <si>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</si>
  <si>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</si>
  <si>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</si>
  <si>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</si>
  <si>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</si>
  <si>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</si>
  <si>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</si>
  <si>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</si>
  <si>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</si>
  <si>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</si>
  <si>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</si>
  <si>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</si>
  <si>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</si>
  <si>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</si>
  <si>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</si>
  <si>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</si>
  <si>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</si>
  <si>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</si>
  <si>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</si>
  <si>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</si>
  <si>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</si>
  <si>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</si>
  <si>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</si>
  <si>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</si>
  <si>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</si>
  <si>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</si>
  <si>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</si>
  <si>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</si>
  <si>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</si>
  <si>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</si>
  <si>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</si>
  <si>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</si>
  <si>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</si>
  <si>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</si>
  <si>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</si>
  <si>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</si>
  <si>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</si>
  <si>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</si>
  <si>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</si>
  <si>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</si>
  <si>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</si>
  <si>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</si>
  <si>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</si>
  <si>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</si>
  <si>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</si>
  <si>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</si>
  <si>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</si>
  <si>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</si>
  <si>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</si>
  <si>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</si>
  <si>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</si>
  <si>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</si>
  <si>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</si>
  <si>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</si>
  <si>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</si>
  <si>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</si>
  <si>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</si>
  <si>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</si>
  <si>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</si>
  <si>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</si>
  <si>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</si>
  <si>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</si>
  <si>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</si>
  <si>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</si>
  <si>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</si>
  <si>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</si>
  <si>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</si>
  <si>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</si>
  <si>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</si>
  <si>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</si>
  <si>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</si>
  <si>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</si>
  <si>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</si>
  <si>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</si>
  <si>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</si>
  <si>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</si>
  <si>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</si>
  <si>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</si>
  <si>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</si>
  <si>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</si>
  <si>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</si>
  <si>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</si>
  <si>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</si>
  <si>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</si>
  <si>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</si>
  <si>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</si>
  <si>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</si>
  <si>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</si>
  <si>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</si>
  <si>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</si>
  <si>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</si>
  <si>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</si>
  <si>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</si>
  <si>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</si>
  <si>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</si>
  <si>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</si>
  <si>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</si>
  <si>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</si>
  <si>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</si>
  <si>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</si>
  <si>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</si>
  <si>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</si>
  <si>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</si>
  <si>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</si>
  <si>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</si>
  <si>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</si>
  <si>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</si>
  <si>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</si>
  <si>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</si>
  <si>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</si>
  <si>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</si>
  <si>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</si>
  <si>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</si>
  <si>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</si>
  <si>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</si>
  <si>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</si>
  <si>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</si>
  <si>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</si>
  <si>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</si>
  <si>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</si>
  <si>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</si>
  <si>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</si>
  <si>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</si>
  <si>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</si>
  <si>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</si>
  <si>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</si>
  <si>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</si>
  <si>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</si>
  <si>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</si>
  <si>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</si>
  <si>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</si>
  <si>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</si>
  <si>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</si>
  <si>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</si>
  <si>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</si>
  <si>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</si>
  <si>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</si>
  <si>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</si>
  <si>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</si>
  <si>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</si>
  <si>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</si>
  <si>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</si>
  <si>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</si>
  <si>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</si>
  <si>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</si>
  <si>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</si>
  <si>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</si>
  <si>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</si>
  <si>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</si>
  <si>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</si>
  <si>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</si>
  <si>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</si>
  <si>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</si>
  <si>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</si>
  <si>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</si>
  <si>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</si>
  <si>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</si>
  <si>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</si>
  <si>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</si>
  <si>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</si>
  <si>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</si>
  <si>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</si>
  <si>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</si>
  <si>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</si>
  <si>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</si>
  <si>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</si>
  <si>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</si>
  <si>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</si>
  <si>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</si>
  <si>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</si>
  <si>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</si>
  <si>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</si>
  <si>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</si>
  <si>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</si>
  <si>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</si>
  <si>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</si>
  <si>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</si>
  <si>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</si>
  <si>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</si>
  <si>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</si>
  <si>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</si>
  <si>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</si>
  <si>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</si>
  <si>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</si>
  <si>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</si>
  <si>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</si>
  <si>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</si>
  <si>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</si>
  <si>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</si>
  <si>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</si>
  <si>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</si>
  <si>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</si>
  <si>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</si>
  <si>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</si>
  <si>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</si>
  <si>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</si>
  <si>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</si>
  <si>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</si>
  <si>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</si>
  <si>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</si>
  <si>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</si>
  <si>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</si>
  <si>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</si>
  <si>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</si>
  <si>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</si>
  <si>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</si>
  <si>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</si>
  <si>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</si>
  <si>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</si>
  <si>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</si>
  <si>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</si>
  <si>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</si>
  <si>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</si>
  <si>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</si>
  <si>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</si>
  <si>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</si>
  <si>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</si>
  <si>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</si>
  <si>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</si>
  <si>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</si>
  <si>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</si>
  <si>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</si>
  <si>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</si>
  <si>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</si>
  <si>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</si>
  <si>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</si>
  <si>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</si>
  <si>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</si>
  <si>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</si>
  <si>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</si>
  <si>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</si>
  <si>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</si>
  <si>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</si>
  <si>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</si>
  <si>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</si>
  <si>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</si>
  <si>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</si>
  <si>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</si>
  <si>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</si>
  <si>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</si>
  <si>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</si>
  <si>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</si>
  <si>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</si>
  <si>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</si>
  <si>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</si>
  <si>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</si>
  <si>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</si>
  <si>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</si>
  <si>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</si>
  <si>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</si>
  <si>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</si>
  <si>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</si>
  <si>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</si>
  <si>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</si>
  <si>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</si>
  <si>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</si>
  <si>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</si>
  <si>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</si>
  <si>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</si>
  <si>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</si>
  <si>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</si>
  <si>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</si>
  <si>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</si>
  <si>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</si>
  <si>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</si>
  <si>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</si>
  <si>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</si>
  <si>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</si>
  <si>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</si>
  <si>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</si>
  <si>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</si>
  <si>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</si>
  <si>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</si>
  <si>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</si>
  <si>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</si>
  <si>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</si>
  <si>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</si>
  <si>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</si>
  <si>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</si>
  <si>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</si>
  <si>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</si>
  <si>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</si>
  <si>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</si>
  <si>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</si>
  <si>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</si>
  <si>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</si>
  <si>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</si>
  <si>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</si>
  <si>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</si>
  <si>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</si>
  <si>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</si>
  <si>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</si>
  <si>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</si>
  <si>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</si>
  <si>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</si>
  <si>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</si>
  <si>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</si>
  <si>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</si>
  <si>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</si>
  <si>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</si>
  <si>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</si>
  <si>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</si>
  <si>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</si>
  <si>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</si>
  <si>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</si>
  <si>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</si>
  <si>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</si>
  <si>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</si>
  <si>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</si>
  <si>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</si>
  <si>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</si>
  <si>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</si>
  <si>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</si>
  <si>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</si>
  <si>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</si>
  <si>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</si>
  <si>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</si>
  <si>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</si>
  <si>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</si>
  <si>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</si>
  <si>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</si>
  <si>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</si>
  <si>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</si>
  <si>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</si>
  <si>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</si>
  <si>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</si>
  <si>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</si>
  <si>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</si>
  <si>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</si>
  <si>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</si>
  <si>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</si>
  <si>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</si>
  <si>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</si>
  <si>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</si>
  <si>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</si>
  <si>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</si>
  <si>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</si>
  <si>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</si>
  <si>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</si>
  <si>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</si>
  <si>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</si>
  <si>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</si>
  <si>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</si>
  <si>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</si>
  <si>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</si>
  <si>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</si>
  <si>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</si>
  <si>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</si>
  <si>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</si>
  <si>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</si>
  <si>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</si>
  <si>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</si>
  <si>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</si>
  <si>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</si>
  <si>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</si>
  <si>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</si>
  <si>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</si>
  <si>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</si>
  <si>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</si>
  <si>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</si>
  <si>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</si>
  <si>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</si>
  <si>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</si>
  <si>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</si>
  <si>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</si>
  <si>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</si>
  <si>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</si>
  <si>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</si>
  <si>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</si>
  <si>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</si>
  <si>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</si>
  <si>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</si>
  <si>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</si>
  <si>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</si>
  <si>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</si>
  <si>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</si>
  <si>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</si>
  <si>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</si>
  <si>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</si>
  <si>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</si>
  <si>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</si>
  <si>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</si>
  <si>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</si>
  <si>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</si>
  <si>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</si>
  <si>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</si>
  <si>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</si>
  <si>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</si>
  <si>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</si>
  <si>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</si>
  <si>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</si>
  <si>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</si>
  <si>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</si>
  <si>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</si>
  <si>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</si>
  <si>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</si>
  <si>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</si>
  <si>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</si>
  <si>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</si>
  <si>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</si>
  <si>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</si>
  <si>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</si>
  <si>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</si>
  <si>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</si>
  <si>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</si>
  <si>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</si>
  <si>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</si>
  <si>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</si>
  <si>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</si>
  <si>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</si>
  <si>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</si>
  <si>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</si>
  <si>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</si>
  <si>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</si>
  <si>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</si>
  <si>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</si>
  <si>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</si>
  <si>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</si>
  <si>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</si>
  <si>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</si>
  <si>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</si>
  <si>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</si>
  <si>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</si>
  <si>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</si>
  <si>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</si>
  <si>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</si>
  <si>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</si>
  <si>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</si>
  <si>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</si>
  <si>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</si>
  <si>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</si>
  <si>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</si>
  <si>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</si>
  <si>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</si>
  <si>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</si>
  <si>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</si>
  <si>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</si>
  <si>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</si>
  <si>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</si>
  <si>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</si>
  <si>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</si>
  <si>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</si>
  <si>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</si>
  <si>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</si>
  <si>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</si>
  <si>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</si>
  <si>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</si>
  <si>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</si>
  <si>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</si>
  <si>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</si>
  <si>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</si>
  <si>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</si>
  <si>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</si>
  <si>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</si>
  <si>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</si>
  <si>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</si>
  <si>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</si>
  <si>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</si>
  <si>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</si>
  <si>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</si>
  <si>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</si>
  <si>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</si>
  <si>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</si>
  <si>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</si>
  <si>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</si>
  <si>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</si>
  <si>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</si>
  <si>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</si>
  <si>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</si>
  <si>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</si>
  <si>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</si>
  <si>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</si>
  <si>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</si>
  <si>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</si>
  <si>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</si>
  <si>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</si>
  <si>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</si>
  <si>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</si>
  <si>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</si>
  <si>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</si>
  <si>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</si>
  <si>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</si>
  <si>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</si>
  <si>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</si>
  <si>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</si>
  <si>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</si>
  <si>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</si>
  <si>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</si>
  <si>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</si>
  <si>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</si>
  <si>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</si>
  <si>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</si>
  <si>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</si>
  <si>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</si>
  <si>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</si>
  <si>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</si>
  <si>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</si>
  <si>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</si>
  <si>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</si>
  <si>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</si>
  <si>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</si>
  <si>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</si>
  <si>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</si>
  <si>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</si>
  <si>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</si>
  <si>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</si>
  <si>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</si>
  <si>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</si>
  <si>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</si>
  <si>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</si>
  <si>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</si>
  <si>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</si>
  <si>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</si>
  <si>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</si>
  <si>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</si>
  <si>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</si>
  <si>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</si>
  <si>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</si>
  <si>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</si>
  <si>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</si>
  <si>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</si>
  <si>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</si>
  <si>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</si>
  <si>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</si>
  <si>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</si>
  <si>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</si>
  <si>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</si>
  <si>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</si>
  <si>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</si>
  <si>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</si>
  <si>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</si>
  <si>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</si>
  <si>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</si>
  <si>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</si>
  <si>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</si>
  <si>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</si>
  <si>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</si>
  <si>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</si>
  <si>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</si>
  <si>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</si>
  <si>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</si>
  <si>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</si>
  <si>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</si>
  <si>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</si>
  <si>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</si>
  <si>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</si>
  <si>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</si>
  <si>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</si>
  <si>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</si>
  <si>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</si>
  <si>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</si>
  <si>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</si>
  <si>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</si>
  <si>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</si>
  <si>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</si>
  <si>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</si>
  <si>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</si>
  <si>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</si>
  <si>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</si>
  <si>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</si>
  <si>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</si>
  <si>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</si>
  <si>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</si>
  <si>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</si>
  <si>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</si>
  <si>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</si>
  <si>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</si>
  <si>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</si>
  <si>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</si>
  <si>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</si>
  <si>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</si>
  <si>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</si>
  <si>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</si>
  <si>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</si>
  <si>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</si>
  <si>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</si>
  <si>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</si>
  <si>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</si>
  <si>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</si>
  <si>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</si>
  <si>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</si>
  <si>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</si>
  <si>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</si>
  <si>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</si>
  <si>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</si>
  <si>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</si>
  <si>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</si>
  <si>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</si>
  <si>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</si>
  <si>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</si>
  <si>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</si>
  <si>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</si>
  <si>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</si>
  <si>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</si>
  <si>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</si>
  <si>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</si>
  <si>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</si>
  <si>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</si>
  <si>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</si>
  <si>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</si>
  <si>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</si>
  <si>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</si>
  <si>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</si>
  <si>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</si>
  <si>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</si>
  <si>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</si>
  <si>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</si>
  <si>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</si>
  <si>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</si>
  <si>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</si>
  <si>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</si>
  <si>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</si>
  <si>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</si>
  <si>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</si>
  <si>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</si>
  <si>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</si>
  <si>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</si>
  <si>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</si>
  <si>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</si>
  <si>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</si>
  <si>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</si>
  <si>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</si>
  <si>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</si>
  <si>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</si>
  <si>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</si>
  <si>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</si>
  <si>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</si>
  <si>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</si>
  <si>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</si>
  <si>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</si>
  <si>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</si>
  <si>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</si>
  <si>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</si>
  <si>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</si>
  <si>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</si>
  <si>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</si>
  <si>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</si>
  <si>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</si>
  <si>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</si>
  <si>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</si>
  <si>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</si>
  <si>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</si>
  <si>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</si>
  <si>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</si>
  <si>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</si>
  <si>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</si>
  <si>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</si>
  <si>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</si>
  <si>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</si>
  <si>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</si>
  <si>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</si>
  <si>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</si>
  <si>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</si>
  <si>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</si>
  <si>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</si>
  <si>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</si>
  <si>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</si>
  <si>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</si>
  <si>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</si>
  <si>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</si>
  <si>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</si>
  <si>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</si>
  <si>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</si>
  <si>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</si>
  <si>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</si>
  <si>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</si>
  <si>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</si>
  <si>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</si>
  <si>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</si>
  <si>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</si>
  <si>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</si>
  <si>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</si>
  <si>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</si>
  <si>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</si>
  <si>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</si>
  <si>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</si>
  <si>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</si>
  <si>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</si>
  <si>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</si>
  <si>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</si>
  <si>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</si>
  <si>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</si>
  <si>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</si>
  <si>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</si>
  <si>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</si>
  <si>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</si>
  <si>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</si>
  <si>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</si>
  <si>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</si>
  <si>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</si>
  <si>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</si>
  <si>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</si>
  <si>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</si>
  <si>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</si>
  <si>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</si>
  <si>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</si>
  <si>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</si>
  <si>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</si>
  <si>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</si>
  <si>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</si>
  <si>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</si>
  <si>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</si>
  <si>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</si>
  <si>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</si>
  <si>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</si>
  <si>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</si>
  <si>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</si>
  <si>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</si>
  <si>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</si>
  <si>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</si>
  <si>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</si>
  <si>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</si>
  <si>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</si>
  <si>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</si>
  <si>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</si>
  <si>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</si>
  <si>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</si>
  <si>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</si>
  <si>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</si>
  <si>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</si>
  <si>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</si>
  <si>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</si>
  <si>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</si>
  <si>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</si>
  <si>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</si>
  <si>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</si>
  <si>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</si>
  <si>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</si>
  <si>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</si>
  <si>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</si>
  <si>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</si>
  <si>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</si>
  <si>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</si>
  <si>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</si>
  <si>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</si>
  <si>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</si>
  <si>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</si>
  <si>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</si>
  <si>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</si>
  <si>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</si>
  <si>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</si>
  <si>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</si>
  <si>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</si>
  <si>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</si>
  <si>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</si>
  <si>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</si>
  <si>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</si>
  <si>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</si>
  <si>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</si>
  <si>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</si>
  <si>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</si>
  <si>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</si>
  <si>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</si>
  <si>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</si>
  <si>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</si>
  <si>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</si>
  <si>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</si>
  <si>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</si>
  <si>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</si>
  <si>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</si>
  <si>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</si>
  <si>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</si>
  <si>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</si>
  <si>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</si>
  <si>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</si>
  <si>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</si>
  <si>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</si>
  <si>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</si>
  <si>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</si>
  <si>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</si>
  <si>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</si>
  <si>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</si>
  <si>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</si>
  <si>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</si>
  <si>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</si>
  <si>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</si>
  <si>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</si>
  <si>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</si>
  <si>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</si>
  <si>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</si>
  <si>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</si>
  <si>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</si>
  <si>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</si>
  <si>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</si>
  <si>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</si>
  <si>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</si>
  <si>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</si>
  <si>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</si>
  <si>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</si>
  <si>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</si>
  <si>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</si>
  <si>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</si>
  <si>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</si>
  <si>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</si>
  <si>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</si>
  <si>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</si>
  <si>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</si>
  <si>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</si>
  <si>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</si>
  <si>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</si>
  <si>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</si>
  <si>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</si>
  <si>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</si>
  <si>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</si>
  <si>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</si>
  <si>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</si>
  <si>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</si>
  <si>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</si>
  <si>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</si>
  <si>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</si>
  <si>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</si>
  <si>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</si>
  <si>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</si>
  <si>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</si>
  <si>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</si>
  <si>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</si>
  <si>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</si>
  <si>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</si>
  <si>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</si>
  <si>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</si>
  <si>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</si>
  <si>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</si>
  <si>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</si>
  <si>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</si>
  <si>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</si>
  <si>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</si>
  <si>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</si>
  <si>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</si>
  <si>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</si>
  <si>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</si>
  <si>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</si>
  <si>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</si>
  <si>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</si>
  <si>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</si>
  <si>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</si>
  <si>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</si>
  <si>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</si>
  <si>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</si>
  <si>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</si>
  <si>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</si>
  <si>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</si>
  <si>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</si>
  <si>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</si>
  <si>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</si>
  <si>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</si>
  <si>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</si>
  <si>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</si>
  <si>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</si>
  <si>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</si>
  <si>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</si>
  <si>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</si>
  <si>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</si>
  <si>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</si>
  <si>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</si>
  <si>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</si>
  <si>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</si>
  <si>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</si>
  <si>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</si>
  <si>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</si>
  <si>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</si>
  <si>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</si>
  <si>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</si>
  <si>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</si>
  <si>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</si>
  <si>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</si>
  <si>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</si>
  <si>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</si>
  <si>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</si>
  <si>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</si>
  <si>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</si>
  <si>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</si>
  <si>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</si>
  <si>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</si>
  <si>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</si>
  <si>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</si>
  <si>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</si>
  <si>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</si>
  <si>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</si>
  <si>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</si>
  <si>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</si>
  <si>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</si>
  <si>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</si>
  <si>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</si>
  <si>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</si>
  <si>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</si>
  <si>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</si>
  <si>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</si>
  <si>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</si>
  <si>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</si>
  <si>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</si>
  <si>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</si>
  <si>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</si>
  <si>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</si>
  <si>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</si>
  <si>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</si>
  <si>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</si>
  <si>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</si>
  <si>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</si>
  <si>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</si>
  <si>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</si>
  <si>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</si>
  <si>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</si>
  <si>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</si>
  <si>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</si>
  <si>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</si>
  <si>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</si>
  <si>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</si>
  <si>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</si>
  <si>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</si>
  <si>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</si>
  <si>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</si>
  <si>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</si>
  <si>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</si>
  <si>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</si>
  <si>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</si>
  <si>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</si>
  <si>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</si>
  <si>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</si>
  <si>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</si>
  <si>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</si>
  <si>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</si>
  <si>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</si>
  <si>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</si>
  <si>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</si>
  <si>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</si>
  <si>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</si>
  <si>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</si>
  <si>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</si>
  <si>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</si>
  <si>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</si>
  <si>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</si>
  <si>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</si>
  <si>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</si>
  <si>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</si>
  <si>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</si>
  <si>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</si>
  <si>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</si>
  <si>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</si>
  <si>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</si>
  <si>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</si>
  <si>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</si>
  <si>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</si>
  <si>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</si>
  <si>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</si>
  <si>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</si>
  <si>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</si>
  <si>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</si>
  <si>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</si>
  <si>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</si>
  <si>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</si>
  <si>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</si>
  <si>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</si>
  <si>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</si>
  <si>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</si>
  <si>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</si>
  <si>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</si>
  <si>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</si>
  <si>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</si>
  <si>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</si>
  <si>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</si>
  <si>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</si>
  <si>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</si>
  <si>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</si>
  <si>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</si>
  <si>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</si>
  <si>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</si>
  <si>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</si>
  <si>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</si>
  <si>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</si>
  <si>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</si>
  <si>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</si>
  <si>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</si>
  <si>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</si>
  <si>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</si>
  <si>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</si>
  <si>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</si>
  <si>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</si>
  <si>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</si>
  <si>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</si>
  <si>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</si>
  <si>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</si>
  <si>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</si>
  <si>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</si>
  <si>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</si>
  <si>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</si>
  <si>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</si>
  <si>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</si>
  <si>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</si>
  <si>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</si>
  <si>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</si>
  <si>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</si>
  <si>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</si>
  <si>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</si>
  <si>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</si>
  <si>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</si>
  <si>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</si>
  <si>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</si>
  <si>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</si>
  <si>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</si>
  <si>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</si>
  <si>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</si>
  <si>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</si>
  <si>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</si>
  <si>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</si>
  <si>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</si>
  <si>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</si>
  <si>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</si>
  <si>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</si>
  <si>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</si>
  <si>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</si>
  <si>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</si>
  <si>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</si>
  <si>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</si>
  <si>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</si>
  <si>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</si>
  <si>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</si>
  <si>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</si>
  <si>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</si>
  <si>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</si>
  <si>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</si>
  <si>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</si>
  <si>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</si>
  <si>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</si>
  <si>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</si>
  <si>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</si>
  <si>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</si>
  <si>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</si>
  <si>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</si>
  <si>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</si>
  <si>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</si>
  <si>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</si>
  <si>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</si>
  <si>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</si>
  <si>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</si>
  <si>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</si>
  <si>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</si>
  <si>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</si>
  <si>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</si>
  <si>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</si>
  <si>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</si>
  <si>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</si>
  <si>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</si>
  <si>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</si>
  <si>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</si>
  <si>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</si>
  <si>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</si>
  <si>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</si>
  <si>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</si>
  <si>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</si>
  <si>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</si>
  <si>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</si>
  <si>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</si>
  <si>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</si>
  <si>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</si>
  <si>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</si>
  <si>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</si>
  <si>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</si>
  <si>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</si>
  <si>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</si>
  <si>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</si>
  <si>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</si>
  <si>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</si>
  <si>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</si>
  <si>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</si>
  <si>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</si>
  <si>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</si>
  <si>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</si>
  <si>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</si>
  <si>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</si>
  <si>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</si>
  <si>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</si>
  <si>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</si>
  <si>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</si>
  <si>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</si>
  <si>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</si>
  <si>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</si>
  <si>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</si>
  <si>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</si>
  <si>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</si>
  <si>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</si>
  <si>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</si>
  <si>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</si>
  <si>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</si>
  <si>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</si>
  <si>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</si>
  <si>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</si>
  <si>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</si>
  <si>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</si>
  <si>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</si>
  <si>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</si>
  <si>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</si>
  <si>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</si>
  <si>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</si>
  <si>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</si>
  <si>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</si>
  <si>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</si>
  <si>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</si>
  <si>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</si>
  <si>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</si>
  <si>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</si>
  <si>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</si>
  <si>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</si>
  <si>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</si>
  <si>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</si>
  <si>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</si>
  <si>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</si>
  <si>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</si>
  <si>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</si>
  <si>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</si>
  <si>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</si>
  <si>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</si>
  <si>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</si>
  <si>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</si>
  <si>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</si>
  <si>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</si>
  <si>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</si>
  <si>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</si>
  <si>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</si>
  <si>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</si>
  <si>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</si>
  <si>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</si>
  <si>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</si>
  <si>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</si>
  <si>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</si>
  <si>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</si>
  <si>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</si>
  <si>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</si>
  <si>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</si>
  <si>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</si>
  <si>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</si>
  <si>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</si>
  <si>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</si>
  <si>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</si>
  <si>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</si>
  <si>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</si>
  <si>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</si>
  <si>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</si>
  <si>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</si>
  <si>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</si>
  <si>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</si>
  <si>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</si>
  <si>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</si>
  <si>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</si>
  <si>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</si>
  <si>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</si>
  <si>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</si>
  <si>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</si>
  <si>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</si>
  <si>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</si>
  <si>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</si>
  <si>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</si>
  <si>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</si>
  <si>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</si>
  <si>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</si>
  <si>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</si>
  <si>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</si>
  <si>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</si>
  <si>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</si>
  <si>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</si>
  <si>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</si>
  <si>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</si>
  <si>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</si>
  <si>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</si>
  <si>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</si>
  <si>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</si>
  <si>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</si>
  <si>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</si>
  <si>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</si>
  <si>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</si>
  <si>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</si>
  <si>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</si>
  <si>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</si>
  <si>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</si>
  <si>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</si>
  <si>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</si>
  <si>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</si>
  <si>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</si>
  <si>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</si>
  <si>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</si>
  <si>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</si>
  <si>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</si>
  <si>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</si>
  <si>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</si>
  <si>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</si>
  <si>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</si>
  <si>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</si>
  <si>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</si>
  <si>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</si>
  <si>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</si>
  <si>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</si>
  <si>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</si>
  <si>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</si>
  <si>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</si>
  <si>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</si>
  <si>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</si>
  <si>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</si>
  <si>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</si>
  <si>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</si>
  <si>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</si>
  <si>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</si>
  <si>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</si>
  <si>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</si>
  <si>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</si>
  <si>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</si>
  <si>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</si>
  <si>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</si>
  <si>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</si>
  <si>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</si>
  <si>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</si>
  <si>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</si>
  <si>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</si>
  <si>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</si>
  <si>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</si>
  <si>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</si>
  <si>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</si>
  <si>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</si>
  <si>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</si>
  <si>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</si>
  <si>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</si>
  <si>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</si>
  <si>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</si>
  <si>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</si>
  <si>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</si>
  <si>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</si>
  <si>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</si>
  <si>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</si>
  <si>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</si>
  <si>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</si>
  <si>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</si>
  <si>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</si>
  <si>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</si>
  <si>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</si>
  <si>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</si>
  <si>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</si>
  <si>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</si>
  <si>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</si>
  <si>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</si>
  <si>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</si>
  <si>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</si>
  <si>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</si>
  <si>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</si>
  <si>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</si>
  <si>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</si>
  <si>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</si>
  <si>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</si>
  <si>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</si>
  <si>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</si>
  <si>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</si>
  <si>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</si>
  <si>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</si>
  <si>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</si>
  <si>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</si>
  <si>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</si>
  <si>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</si>
  <si>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</si>
  <si>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</si>
  <si>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</si>
  <si>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</si>
  <si>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</si>
  <si>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</si>
  <si>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</si>
  <si>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</si>
  <si>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</si>
  <si>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</si>
  <si>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</si>
  <si>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</si>
  <si>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</si>
  <si>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</si>
  <si>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</si>
  <si>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</si>
  <si>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</si>
  <si>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</si>
  <si>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</si>
  <si>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</si>
  <si>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</si>
  <si>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</si>
  <si>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</si>
  <si>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</si>
  <si>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</si>
  <si>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</si>
  <si>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</si>
  <si>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</si>
  <si>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</si>
  <si>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</si>
  <si>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</si>
  <si>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</si>
  <si>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</si>
  <si>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</si>
  <si>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</si>
  <si>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</si>
  <si>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</si>
  <si>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</si>
  <si>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</si>
  <si>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</si>
  <si>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</si>
  <si>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</si>
  <si>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</si>
  <si>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</si>
  <si>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</si>
  <si>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</si>
  <si>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</si>
  <si>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</si>
  <si>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</si>
  <si>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</si>
  <si>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</si>
  <si>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</si>
  <si>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</si>
  <si>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</si>
  <si>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</si>
  <si>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</si>
  <si>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</si>
  <si>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</si>
  <si>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</si>
  <si>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</si>
  <si>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</si>
  <si>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</si>
  <si>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</si>
  <si>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</si>
  <si>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</si>
  <si>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</si>
  <si>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</si>
  <si>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</si>
  <si>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</si>
  <si>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</si>
  <si>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</si>
  <si>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</si>
  <si>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</si>
  <si>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</si>
  <si>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</si>
  <si>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</si>
  <si>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</si>
  <si>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</si>
  <si>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</si>
  <si>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</si>
  <si>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</si>
  <si>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</si>
  <si>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</si>
  <si>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</si>
  <si>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</si>
  <si>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</si>
  <si>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</si>
  <si>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</si>
  <si>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</si>
  <si>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</si>
  <si>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</si>
  <si>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</si>
  <si>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</si>
  <si>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</si>
  <si>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</si>
  <si>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</si>
  <si>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</si>
  <si>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</si>
  <si>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</si>
  <si>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</si>
  <si>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</si>
  <si>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</si>
  <si>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</si>
  <si>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</si>
  <si>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</si>
  <si>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</si>
  <si>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</si>
  <si>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</si>
  <si>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</si>
  <si>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</si>
  <si>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</si>
  <si>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</si>
  <si>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</si>
  <si>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</si>
  <si>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</si>
  <si>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</si>
  <si>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</si>
  <si>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</si>
  <si>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</si>
  <si>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</si>
  <si>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</si>
  <si>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</si>
  <si>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</si>
  <si>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</si>
  <si>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</si>
  <si>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</si>
  <si>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</si>
  <si>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</si>
  <si>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</si>
  <si>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</si>
  <si>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</si>
  <si>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</si>
  <si>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</si>
  <si>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</si>
  <si>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</si>
  <si>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</si>
  <si>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</si>
  <si>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</si>
  <si>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</si>
  <si>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</si>
  <si>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</si>
  <si>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</si>
  <si>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</si>
  <si>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</si>
  <si>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</si>
  <si>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</si>
  <si>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</si>
  <si>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</si>
  <si>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</si>
  <si>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</si>
  <si>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</si>
  <si>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</si>
  <si>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</si>
  <si>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</si>
  <si>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</si>
  <si>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</si>
  <si>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</si>
  <si>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</si>
  <si>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</si>
  <si>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</si>
  <si>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</si>
  <si>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</si>
  <si>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</si>
  <si>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</si>
  <si>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</si>
  <si>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</si>
  <si>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</si>
  <si>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</si>
  <si>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</si>
  <si>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</si>
  <si>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</si>
  <si>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</si>
  <si>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</si>
  <si>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</si>
  <si>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</si>
  <si>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</si>
  <si>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</si>
  <si>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</si>
  <si>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</si>
  <si>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</si>
  <si>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</si>
  <si>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</si>
  <si>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</si>
  <si>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</si>
  <si>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</si>
  <si>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</si>
  <si>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</si>
  <si>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</si>
  <si>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</si>
  <si>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</si>
  <si>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</si>
  <si>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</si>
  <si>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</si>
  <si>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</si>
  <si>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</si>
  <si>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</si>
  <si>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</si>
  <si>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</si>
  <si>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</si>
  <si>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</si>
  <si>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</si>
  <si>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</si>
  <si>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</si>
  <si>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</si>
  <si>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</si>
  <si>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</si>
  <si>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</si>
  <si>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</si>
  <si>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</si>
  <si>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</si>
  <si>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</si>
  <si>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</si>
  <si>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</si>
  <si>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</si>
  <si>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</si>
  <si>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</si>
  <si>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</si>
  <si>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</si>
  <si>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</si>
  <si>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</si>
  <si>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</si>
  <si>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</si>
  <si>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</si>
  <si>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</si>
  <si>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</si>
  <si>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</si>
  <si>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</si>
  <si>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</si>
  <si>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</si>
  <si>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</si>
  <si>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</si>
  <si>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</si>
  <si>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</si>
  <si>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</si>
  <si>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</si>
  <si>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</si>
  <si>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</si>
  <si>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</si>
  <si>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</si>
  <si>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</si>
  <si>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</si>
  <si>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</si>
  <si>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</si>
  <si>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</si>
  <si>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</si>
  <si>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</si>
  <si>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</si>
  <si>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</si>
  <si>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</si>
  <si>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</si>
  <si>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</si>
  <si>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</si>
  <si>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</si>
  <si>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</si>
  <si>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</si>
  <si>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</si>
  <si>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</si>
  <si>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</si>
  <si>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</si>
  <si>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</si>
  <si>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</si>
  <si>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</si>
  <si>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</si>
  <si>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</si>
  <si>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</si>
  <si>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</si>
  <si>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</si>
  <si>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</si>
  <si>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</si>
  <si>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</si>
  <si>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</si>
  <si>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</si>
  <si>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</si>
  <si>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</si>
  <si>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</si>
  <si>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</si>
  <si>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</si>
  <si>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</si>
  <si>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</si>
  <si>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</si>
  <si>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</si>
  <si>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</si>
  <si>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</si>
  <si>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</si>
  <si>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</si>
  <si>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</si>
  <si>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</si>
  <si>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</si>
  <si>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</si>
  <si>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</si>
  <si>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</si>
  <si>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</si>
  <si>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</si>
  <si>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</si>
  <si>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</si>
  <si>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</si>
  <si>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</si>
  <si>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</si>
  <si>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</si>
  <si>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</si>
  <si>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</si>
  <si>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</si>
  <si>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</si>
  <si>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</si>
  <si>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</si>
  <si>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</si>
  <si>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</si>
  <si>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</si>
  <si>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</si>
  <si>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</si>
  <si>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</si>
  <si>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</si>
  <si>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</si>
  <si>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</si>
  <si>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</si>
  <si>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</si>
  <si>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</si>
  <si>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</si>
  <si>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</si>
  <si>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</si>
  <si>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</si>
  <si>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</si>
  <si>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</si>
  <si>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</si>
  <si>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</si>
  <si>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</si>
  <si>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</si>
  <si>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</si>
  <si>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</si>
  <si>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</si>
  <si>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</si>
  <si>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</si>
  <si>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</si>
  <si>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</si>
  <si>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</si>
  <si>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</si>
  <si>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</si>
  <si>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</si>
  <si>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</si>
  <si>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</si>
  <si>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</si>
  <si>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</si>
  <si>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</si>
  <si>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</si>
  <si>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</si>
  <si>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</si>
  <si>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</si>
  <si>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</si>
  <si>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</si>
  <si>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</si>
  <si>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</si>
  <si>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</si>
  <si>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</si>
  <si>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</si>
  <si>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</si>
  <si>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</si>
  <si>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</si>
  <si>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</si>
  <si>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</si>
  <si>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</si>
  <si>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</si>
  <si>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</si>
  <si>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</si>
  <si>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</si>
  <si>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</si>
  <si>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</si>
  <si>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</si>
  <si>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</si>
  <si>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</si>
  <si>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</si>
  <si>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</si>
  <si>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</si>
  <si>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</si>
  <si>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</si>
  <si>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</si>
  <si>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</si>
  <si>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</si>
  <si>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</si>
  <si>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</si>
  <si>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</si>
  <si>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</si>
  <si>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</si>
  <si>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</si>
  <si>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</si>
  <si>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</si>
  <si>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</si>
  <si>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</si>
  <si>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</si>
  <si>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</si>
  <si>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</si>
  <si>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</si>
  <si>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</si>
  <si>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</si>
  <si>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</si>
  <si>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</si>
  <si>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</si>
  <si>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</si>
  <si>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</si>
  <si>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</si>
  <si>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</si>
  <si>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</si>
  <si>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</si>
  <si>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</si>
  <si>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</si>
  <si>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</si>
  <si>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</si>
  <si>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</si>
  <si>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</si>
  <si>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</si>
  <si>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</si>
  <si>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</si>
  <si>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</si>
  <si>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</si>
  <si>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</si>
  <si>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</si>
  <si>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</si>
  <si>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</si>
  <si>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</si>
  <si>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</si>
  <si>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</si>
  <si>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</si>
  <si>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</si>
  <si>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</si>
  <si>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</si>
  <si>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</si>
  <si>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</si>
  <si>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</si>
  <si>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</si>
  <si>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</si>
  <si>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</si>
  <si>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</si>
  <si>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</si>
  <si>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</si>
  <si>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</si>
  <si>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</si>
  <si>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</si>
  <si>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</si>
  <si>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</si>
  <si>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</si>
  <si>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</si>
  <si>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</si>
  <si>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</si>
  <si>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</si>
  <si>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</si>
  <si>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</si>
  <si>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</si>
  <si>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</si>
  <si>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</si>
  <si>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</si>
  <si>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</si>
  <si>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</si>
  <si>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</si>
  <si>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</si>
  <si>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</si>
  <si>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</si>
  <si>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</si>
  <si>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</si>
  <si>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</si>
  <si>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</si>
  <si>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</si>
  <si>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</si>
  <si>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</si>
  <si>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</si>
  <si>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</si>
  <si>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</si>
  <si>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</si>
  <si>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</si>
  <si>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</si>
  <si>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</si>
  <si>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</si>
  <si>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</si>
  <si>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</si>
  <si>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</si>
  <si>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</si>
  <si>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</si>
  <si>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</si>
  <si>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</si>
  <si>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</si>
  <si>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</si>
  <si>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</si>
  <si>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</si>
  <si>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</si>
  <si>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</si>
  <si>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</si>
  <si>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</si>
  <si>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</si>
  <si>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</si>
  <si>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</si>
  <si>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</si>
  <si>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</si>
  <si>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</si>
  <si>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</si>
  <si>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</si>
  <si>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</si>
  <si>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</si>
  <si>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</si>
  <si>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</si>
  <si>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</si>
  <si>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</si>
  <si>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</si>
  <si>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</si>
  <si>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</si>
  <si>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</si>
  <si>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</si>
  <si>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</si>
  <si>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</si>
  <si>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</si>
  <si>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</si>
  <si>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</si>
  <si>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</si>
  <si>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</si>
  <si>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</si>
  <si>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</si>
  <si>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</si>
  <si>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</si>
  <si>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</si>
  <si>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</si>
  <si>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</si>
  <si>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</si>
  <si>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</si>
  <si>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</si>
  <si>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</si>
  <si>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</si>
  <si>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</si>
  <si>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</si>
  <si>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</si>
  <si>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</si>
  <si>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</si>
  <si>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</si>
  <si>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</si>
  <si>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</si>
  <si>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</si>
  <si>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</si>
  <si>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</si>
  <si>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</si>
  <si>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</si>
  <si>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</si>
  <si>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</si>
  <si>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</si>
  <si>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</si>
  <si>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</si>
  <si>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</si>
  <si>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</si>
  <si>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</si>
  <si>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</si>
  <si>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</si>
  <si>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</si>
  <si>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</si>
  <si>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</si>
  <si>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</si>
  <si>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</si>
  <si>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</si>
  <si>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</si>
  <si>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</si>
  <si>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</si>
  <si>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</si>
  <si>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</si>
  <si>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</si>
  <si>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</si>
  <si>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</si>
  <si>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</si>
  <si>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</si>
  <si>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</si>
  <si>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</si>
  <si>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</si>
  <si>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</si>
  <si>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</si>
  <si>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</si>
  <si>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</si>
  <si>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</si>
  <si>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</si>
  <si>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</si>
  <si>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</si>
  <si>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</si>
  <si>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</si>
  <si>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</si>
  <si>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</si>
  <si>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</si>
  <si>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</si>
  <si>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</si>
  <si>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</si>
  <si>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</si>
  <si>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</si>
  <si>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</si>
  <si>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</si>
  <si>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</si>
  <si>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</si>
  <si>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</si>
  <si>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</si>
  <si>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</si>
  <si>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</si>
  <si>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</si>
  <si>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</si>
  <si>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</si>
  <si>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</si>
  <si>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</si>
  <si>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</si>
  <si>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</si>
  <si>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</si>
  <si>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</si>
  <si>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</si>
  <si>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</si>
  <si>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</si>
  <si>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</si>
  <si>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</si>
  <si>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</si>
  <si>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</si>
  <si>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</si>
  <si>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</si>
  <si>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</si>
  <si>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</si>
  <si>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</si>
  <si>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</si>
  <si>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</si>
  <si>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</si>
  <si>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</si>
  <si>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</si>
  <si>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</si>
  <si>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</si>
  <si>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</si>
  <si>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</si>
  <si>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</si>
  <si>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</si>
  <si>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</si>
  <si>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</si>
  <si>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</si>
  <si>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</si>
  <si>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</si>
  <si>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</si>
  <si>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</si>
  <si>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</si>
  <si>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</si>
  <si>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</si>
  <si>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</si>
  <si>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</si>
  <si>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</si>
  <si>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</si>
  <si>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</si>
  <si>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</si>
  <si>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</si>
  <si>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</si>
  <si>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</si>
  <si>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</si>
  <si>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</si>
  <si>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</si>
  <si>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</si>
  <si>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</si>
  <si>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</si>
  <si>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</si>
  <si>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</si>
  <si>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</si>
  <si>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</si>
  <si>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</si>
  <si>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</si>
  <si>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</si>
  <si>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</si>
  <si>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</si>
  <si>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</si>
  <si>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</si>
  <si>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</si>
  <si>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</si>
  <si>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</si>
  <si>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</si>
  <si>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</si>
  <si>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</si>
  <si>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</si>
  <si>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</si>
  <si>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</si>
  <si>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</si>
  <si>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</si>
  <si>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</si>
  <si>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</si>
  <si>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</si>
  <si>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</si>
  <si>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</si>
  <si>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</si>
  <si>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</si>
  <si>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</si>
  <si>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</si>
  <si>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</si>
  <si>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</si>
  <si>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</si>
  <si>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</si>
  <si>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</si>
  <si>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</si>
  <si>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</si>
  <si>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</si>
  <si>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</si>
  <si>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</si>
  <si>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</si>
  <si>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</si>
  <si>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</si>
  <si>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</si>
  <si>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</si>
  <si>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</si>
  <si>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</si>
  <si>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</si>
  <si>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</si>
  <si>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</si>
  <si>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</si>
  <si>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</si>
  <si>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</si>
  <si>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</si>
  <si>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</si>
  <si>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</si>
  <si>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</si>
  <si>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</si>
  <si>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</si>
  <si>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</si>
  <si>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</si>
  <si>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</si>
  <si>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</si>
  <si>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</si>
  <si>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</si>
  <si>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</si>
  <si>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</si>
  <si>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</si>
  <si>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</si>
  <si>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</si>
  <si>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</si>
  <si>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</si>
  <si>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</si>
  <si>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</si>
  <si>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</si>
  <si>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</si>
  <si>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</si>
  <si>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</si>
  <si>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</si>
  <si>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</si>
  <si>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</si>
  <si>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</si>
  <si>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</si>
  <si>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</si>
  <si>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</si>
  <si>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</si>
  <si>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</si>
  <si>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</si>
  <si>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</si>
  <si>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</si>
  <si>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</si>
  <si>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</si>
  <si>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</si>
  <si>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</si>
  <si>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</si>
  <si>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</si>
  <si>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</si>
  <si>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</si>
  <si>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</si>
  <si>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</si>
  <si>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</si>
  <si>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</si>
  <si>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</si>
  <si>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</si>
  <si>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</si>
  <si>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</si>
  <si>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</si>
  <si>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</si>
  <si>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</si>
  <si>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</si>
  <si>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</si>
  <si>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</si>
  <si>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</si>
  <si>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</si>
  <si>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</si>
  <si>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</si>
  <si>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</si>
  <si>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</si>
  <si>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</si>
  <si>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</si>
  <si>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</si>
  <si>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</si>
  <si>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</si>
  <si>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</si>
  <si>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</si>
  <si>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</si>
  <si>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</si>
  <si>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</si>
  <si>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</si>
  <si>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</si>
  <si>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</si>
  <si>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</si>
  <si>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</si>
  <si>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</si>
  <si>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</si>
  <si>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</si>
  <si>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</si>
  <si>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</si>
  <si>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</si>
  <si>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</si>
  <si>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</si>
  <si>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</si>
  <si>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</si>
  <si>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</si>
  <si>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</si>
  <si>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</si>
  <si>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</si>
  <si>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</si>
  <si>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</si>
  <si>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</si>
  <si>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</si>
  <si>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</si>
  <si>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</si>
  <si>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</si>
  <si>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</si>
  <si>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</si>
  <si>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</si>
  <si>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</si>
  <si>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</si>
  <si>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</si>
  <si>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</si>
  <si>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</si>
  <si>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</si>
  <si>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</si>
  <si>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</si>
  <si>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</si>
  <si>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</si>
  <si>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</si>
  <si>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</si>
  <si>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</si>
  <si>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</si>
  <si>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</si>
  <si>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</si>
  <si>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</si>
  <si>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</si>
  <si>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</si>
  <si>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</si>
  <si>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</si>
  <si>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</si>
  <si>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</si>
  <si>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</si>
  <si>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</si>
  <si>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</si>
  <si>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</si>
  <si>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</si>
  <si>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</si>
  <si>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</si>
  <si>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</si>
  <si>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</si>
  <si>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</si>
  <si>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</si>
  <si>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</si>
  <si>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</si>
  <si>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</si>
  <si>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</si>
  <si>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</si>
  <si>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</si>
  <si>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</si>
  <si>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</si>
  <si>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</si>
  <si>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</si>
  <si>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</si>
  <si>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</si>
  <si>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</si>
  <si>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</si>
  <si>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</si>
  <si>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</si>
  <si>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</si>
  <si>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</si>
  <si>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</si>
  <si>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</si>
  <si>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</si>
  <si>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</si>
  <si>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</si>
  <si>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</si>
  <si>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</si>
  <si>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</si>
  <si>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</si>
  <si>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</si>
  <si>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</si>
  <si>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</si>
  <si>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</si>
  <si>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</si>
  <si>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</si>
  <si>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</si>
  <si>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</si>
  <si>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</si>
  <si>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</si>
  <si>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</si>
  <si>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</si>
  <si>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</si>
  <si>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</si>
  <si>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</si>
  <si>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</si>
  <si>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</si>
  <si>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</si>
  <si>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</si>
  <si>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</si>
  <si>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</si>
  <si>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</si>
  <si>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</si>
  <si>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</si>
  <si>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</si>
  <si>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</si>
  <si>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</si>
  <si>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</si>
  <si>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</si>
  <si>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</si>
  <si>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</si>
  <si>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</si>
  <si>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</si>
  <si>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</si>
  <si>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</si>
  <si>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</si>
  <si>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</si>
  <si>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</si>
  <si>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</si>
  <si>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</si>
  <si>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</si>
  <si>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</si>
  <si>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</si>
  <si>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</si>
  <si>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</si>
  <si>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</si>
  <si>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</si>
  <si>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</si>
  <si>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</si>
  <si>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</si>
  <si>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</si>
  <si>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</si>
  <si>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</si>
  <si>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</si>
  <si>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</si>
  <si>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</si>
  <si>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</si>
  <si>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</si>
  <si>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</si>
  <si>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</si>
  <si>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</si>
  <si>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</si>
  <si>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</si>
  <si>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</si>
  <si>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</si>
  <si>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</si>
  <si>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</si>
  <si>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</si>
  <si>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</si>
  <si>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</si>
  <si>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</si>
  <si>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</si>
  <si>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</si>
  <si>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</si>
  <si>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</si>
  <si>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</si>
  <si>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</si>
  <si>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</si>
  <si>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</si>
  <si>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</si>
  <si>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</si>
  <si>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</si>
  <si>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</si>
  <si>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</si>
  <si>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</si>
  <si>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</si>
  <si>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</si>
  <si>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</si>
  <si>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</si>
  <si>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</si>
  <si>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</si>
  <si>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</si>
  <si>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</si>
  <si>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</si>
  <si>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</si>
  <si>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</si>
  <si>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</si>
  <si>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</si>
  <si>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</si>
  <si>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</si>
  <si>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</si>
  <si>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</si>
  <si>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</si>
  <si>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</si>
  <si>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</si>
  <si>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</si>
  <si>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</si>
  <si>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</si>
  <si>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</si>
  <si>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</si>
  <si>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</si>
  <si>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</si>
  <si>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</si>
  <si>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</si>
  <si>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</si>
  <si>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</si>
  <si>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</si>
  <si>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</si>
  <si>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</si>
  <si>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</si>
  <si>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</si>
  <si>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</si>
  <si>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</si>
  <si>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</si>
  <si>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</si>
  <si>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</si>
  <si>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</si>
  <si>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</si>
  <si>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</si>
  <si>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</si>
  <si>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</si>
  <si>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</si>
  <si>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</si>
  <si>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</si>
  <si>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</si>
  <si>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</si>
  <si>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</si>
  <si>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</si>
  <si>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</si>
  <si>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</si>
  <si>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</si>
  <si>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</si>
  <si>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</si>
  <si>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</si>
  <si>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</si>
  <si>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</si>
  <si>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</si>
  <si>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</si>
  <si>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</si>
  <si>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</si>
  <si>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</si>
  <si>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</si>
  <si>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</si>
  <si>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</si>
  <si>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</si>
  <si>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</si>
  <si>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</si>
  <si>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</si>
  <si>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</si>
  <si>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</si>
  <si>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</si>
  <si>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</si>
  <si>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</si>
  <si>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</si>
  <si>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</si>
  <si>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</si>
  <si>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</si>
  <si>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</si>
  <si>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</si>
  <si>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</si>
  <si>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</si>
  <si>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</si>
  <si>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</si>
  <si>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</si>
  <si>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</si>
  <si>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</si>
  <si>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</si>
  <si>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</si>
  <si>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</si>
  <si>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</si>
  <si>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</si>
  <si>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</si>
  <si>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</si>
  <si>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</si>
  <si>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</si>
  <si>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</si>
  <si>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</si>
  <si>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</si>
  <si>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</si>
  <si>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</si>
  <si>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</si>
  <si>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</si>
  <si>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</si>
  <si>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</si>
  <si>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</si>
  <si>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</si>
  <si>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</si>
  <si>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</si>
  <si>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</si>
  <si>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</si>
  <si>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</si>
  <si>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</si>
  <si>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</si>
  <si>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</si>
  <si>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</si>
  <si>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</si>
  <si>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</si>
  <si>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</si>
  <si>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</si>
  <si>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</si>
  <si>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</si>
  <si>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</si>
  <si>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</si>
  <si>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</si>
  <si>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</si>
  <si>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</si>
  <si>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</si>
  <si>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</si>
  <si>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</si>
  <si>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</si>
  <si>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</si>
  <si>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</si>
  <si>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</si>
  <si>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</si>
  <si>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</si>
  <si>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</si>
  <si>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</si>
  <si>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</si>
  <si>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</si>
  <si>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</si>
  <si>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</si>
  <si>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</si>
  <si>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</si>
  <si>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</si>
  <si>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</si>
  <si>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</si>
  <si>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</si>
  <si>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</si>
  <si>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</si>
  <si>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</si>
  <si>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</si>
  <si>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</si>
  <si>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</si>
  <si>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</si>
  <si>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</si>
  <si>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</si>
  <si>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</si>
  <si>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</si>
  <si>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</si>
  <si>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</si>
  <si>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</si>
  <si>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</si>
  <si>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</si>
  <si>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</si>
  <si>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</si>
  <si>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</si>
  <si>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</si>
  <si>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</si>
  <si>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</si>
  <si>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</si>
  <si>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</si>
  <si>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</si>
  <si>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</si>
  <si>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</si>
  <si>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</si>
  <si>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</si>
  <si>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</si>
  <si>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</si>
  <si>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</si>
  <si>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</si>
  <si>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</si>
  <si>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</si>
  <si>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</si>
  <si>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</si>
  <si>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</si>
  <si>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</si>
  <si>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</si>
  <si>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</si>
  <si>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</si>
  <si>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</si>
  <si>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</si>
  <si>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</si>
  <si>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</si>
  <si>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</si>
  <si>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</si>
  <si>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</si>
  <si>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</si>
  <si>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</si>
  <si>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</si>
  <si>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</si>
  <si>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</si>
  <si>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</si>
  <si>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</si>
  <si>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</si>
  <si>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</si>
  <si>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</si>
  <si>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</si>
  <si>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</si>
  <si>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</si>
  <si>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</si>
  <si>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</si>
  <si>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</si>
  <si>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</si>
  <si>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</si>
  <si>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</si>
  <si>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</si>
  <si>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</si>
  <si>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</si>
  <si>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</si>
  <si>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</si>
  <si>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</si>
  <si>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</si>
  <si>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</si>
  <si>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</si>
  <si>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</si>
  <si>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</si>
  <si>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</si>
  <si>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</si>
  <si>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</si>
  <si>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</si>
  <si>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</si>
  <si>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</si>
  <si>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</si>
  <si>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</si>
  <si>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</si>
  <si>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</si>
  <si>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</si>
  <si>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</si>
  <si>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</si>
  <si>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</si>
  <si>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</si>
  <si>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</si>
  <si>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</si>
  <si>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</si>
  <si>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</si>
  <si>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</si>
  <si>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</si>
  <si>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</si>
  <si>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</si>
  <si>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</si>
  <si>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</si>
  <si>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</si>
  <si>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</si>
  <si>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</si>
  <si>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</si>
  <si>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</si>
  <si>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</si>
  <si>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</si>
  <si>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</si>
  <si>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</si>
  <si>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</si>
  <si>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</si>
  <si>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</si>
  <si>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</si>
  <si>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</si>
  <si>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</si>
  <si>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</si>
  <si>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</si>
  <si>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</si>
  <si>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</si>
  <si>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</si>
  <si>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</si>
  <si>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</si>
  <si>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</si>
  <si>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</si>
  <si>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</si>
  <si>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</si>
  <si>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</si>
  <si>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</si>
  <si>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</si>
  <si>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</si>
  <si>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</si>
  <si>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</si>
  <si>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</si>
  <si>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</si>
  <si>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</si>
  <si>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</si>
  <si>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</si>
  <si>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</si>
  <si>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</si>
  <si>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</si>
  <si>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</si>
  <si>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</si>
  <si>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</si>
  <si>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</si>
  <si>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</si>
  <si>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</si>
  <si>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</si>
  <si>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</si>
  <si>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</si>
  <si>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</si>
  <si>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</si>
  <si>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</si>
  <si>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</si>
  <si>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</si>
  <si>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</si>
  <si>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</si>
  <si>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</si>
  <si>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</si>
  <si>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</si>
  <si>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</si>
  <si>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</si>
  <si>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</si>
  <si>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</si>
  <si>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</si>
  <si>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</si>
  <si>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</si>
  <si>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</si>
  <si>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</si>
  <si>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</si>
  <si>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</si>
  <si>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</si>
  <si>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</si>
  <si>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</si>
  <si>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</si>
  <si>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</si>
  <si>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</si>
  <si>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</si>
  <si>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</si>
  <si>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</si>
  <si>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</si>
  <si>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</si>
  <si>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</si>
  <si>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</si>
  <si>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</si>
  <si>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</si>
  <si>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</si>
  <si>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</si>
  <si>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</si>
  <si>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</si>
  <si>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</si>
  <si>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</si>
  <si>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</si>
  <si>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</si>
  <si>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</si>
  <si>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</si>
  <si>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</si>
  <si>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</si>
  <si>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</si>
  <si>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</si>
  <si>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</si>
  <si>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</si>
  <si>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</si>
  <si>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</si>
  <si>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</si>
  <si>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</si>
  <si>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</si>
  <si>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</si>
  <si>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</si>
  <si>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</si>
  <si>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</si>
  <si>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</si>
  <si>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</si>
  <si>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</si>
  <si>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</si>
  <si>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</si>
  <si>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</si>
  <si>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</si>
  <si>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</si>
  <si>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</si>
  <si>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</si>
  <si>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</si>
  <si>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</si>
  <si>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</si>
  <si>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</si>
  <si>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</si>
  <si>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</si>
  <si>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</si>
  <si>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</si>
  <si>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</si>
  <si>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</si>
  <si>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</si>
  <si>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</si>
  <si>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</si>
  <si>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</si>
  <si>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</si>
  <si>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</si>
  <si>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</si>
  <si>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</si>
  <si>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</si>
  <si>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</si>
  <si>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</si>
  <si>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</si>
  <si>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</si>
  <si>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</si>
  <si>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</si>
  <si>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</si>
  <si>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</si>
  <si>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</si>
  <si>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</si>
  <si>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</si>
  <si>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</si>
  <si>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</si>
  <si>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</si>
  <si>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</si>
  <si>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</si>
  <si>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</si>
  <si>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</si>
  <si>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</si>
  <si>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</si>
  <si>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</si>
  <si>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</si>
  <si>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</si>
  <si>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</si>
  <si>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</si>
  <si>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</si>
  <si>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</si>
  <si>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</si>
  <si>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</si>
  <si>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</si>
  <si>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</si>
  <si>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</si>
  <si>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</si>
  <si>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</si>
  <si>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</si>
  <si>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</si>
  <si>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</si>
  <si>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</si>
  <si>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</si>
  <si>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</si>
  <si>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</si>
  <si>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</si>
  <si>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</si>
  <si>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</si>
  <si>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</si>
  <si>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</si>
  <si>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</si>
  <si>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</si>
  <si>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</si>
  <si>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</si>
  <si>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</si>
  <si>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</si>
  <si>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</si>
  <si>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</si>
  <si>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</si>
  <si>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</si>
  <si>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</si>
  <si>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</si>
  <si>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</si>
  <si>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</si>
  <si>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</si>
  <si>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</si>
  <si>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</si>
  <si>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</si>
  <si>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</si>
  <si>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</si>
  <si>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</si>
  <si>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</si>
  <si>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</si>
  <si>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</si>
  <si>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</si>
  <si>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</si>
  <si>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</si>
  <si>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</si>
  <si>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</si>
  <si>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</si>
  <si>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</si>
  <si>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</si>
  <si>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</si>
  <si>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</si>
  <si>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</si>
  <si>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</si>
  <si>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</si>
  <si>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</si>
  <si>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</si>
  <si>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</si>
  <si>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</si>
  <si>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</si>
  <si>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</si>
  <si>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</si>
  <si>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</si>
  <si>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</si>
  <si>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</si>
  <si>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</si>
  <si>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</si>
  <si>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</si>
  <si>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</si>
  <si>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</si>
  <si>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</si>
  <si>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</si>
  <si>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</si>
  <si>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</si>
  <si>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</si>
  <si>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</si>
  <si>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</si>
  <si>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</si>
  <si>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</si>
  <si>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</si>
  <si>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</si>
  <si>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</si>
  <si>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</si>
  <si>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</si>
  <si>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</si>
  <si>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</si>
  <si>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</si>
  <si>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</si>
  <si>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</si>
  <si>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</si>
  <si>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</si>
  <si>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</si>
  <si>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</si>
  <si>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</si>
  <si>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</si>
  <si>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</si>
  <si>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</si>
  <si>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</si>
  <si>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</si>
  <si>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</si>
  <si>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</si>
  <si>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</si>
  <si>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</si>
  <si>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</si>
  <si>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</si>
  <si>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</si>
  <si>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</si>
  <si>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</si>
  <si>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</si>
  <si>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</si>
  <si>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</si>
  <si>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</si>
  <si>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</si>
  <si>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</si>
  <si>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</si>
  <si>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</si>
  <si>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</si>
  <si>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</si>
  <si>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</si>
  <si>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</si>
  <si>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</si>
  <si>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</si>
  <si>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</si>
  <si>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</si>
  <si>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</si>
  <si>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</si>
  <si>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</si>
  <si>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</si>
  <si>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</si>
  <si>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</si>
  <si>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</si>
  <si>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</si>
  <si>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</si>
  <si>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</si>
  <si>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</si>
  <si>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</si>
  <si>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</si>
  <si>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</si>
  <si>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</si>
  <si>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</si>
  <si>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</si>
  <si>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</si>
  <si>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</si>
  <si>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</si>
  <si>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</si>
  <si>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</si>
  <si>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</si>
  <si>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</si>
  <si>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</si>
  <si>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</si>
  <si>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</si>
  <si>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</si>
  <si>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</si>
  <si>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</si>
  <si>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</si>
  <si>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</si>
  <si>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</si>
  <si>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</si>
  <si>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</si>
  <si>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</si>
  <si>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</si>
  <si>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</si>
  <si>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</si>
  <si>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</si>
  <si>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</si>
  <si>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</si>
  <si>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</si>
  <si>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</si>
  <si>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</si>
  <si>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</si>
  <si>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</si>
  <si>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</si>
  <si>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</si>
  <si>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</si>
  <si>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</si>
  <si>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</si>
  <si>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</si>
  <si>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</si>
  <si>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</si>
  <si>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</si>
  <si>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</si>
  <si>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</si>
  <si>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</si>
  <si>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</si>
  <si>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</si>
  <si>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</si>
  <si>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</si>
  <si>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</si>
  <si>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</si>
  <si>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</si>
  <si>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</si>
  <si>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</si>
  <si>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</si>
  <si>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</si>
  <si>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</si>
  <si>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</si>
  <si>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</si>
  <si>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</si>
  <si>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</si>
  <si>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</si>
  <si>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</si>
  <si>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</si>
  <si>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</si>
  <si>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</si>
  <si>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</si>
  <si>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</si>
  <si>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</si>
  <si>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</si>
  <si>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</si>
  <si>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</si>
  <si>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</si>
  <si>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</si>
  <si>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</si>
  <si>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</si>
  <si>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</si>
  <si>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</si>
  <si>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</si>
  <si>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</si>
  <si>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</si>
  <si>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</si>
  <si>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</si>
  <si>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</si>
  <si>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</si>
  <si>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</si>
  <si>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</si>
  <si>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</si>
  <si>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</si>
  <si>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</si>
  <si>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</si>
  <si>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</si>
  <si>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</si>
  <si>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</si>
  <si>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</si>
  <si>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</si>
  <si>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</si>
  <si>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</si>
  <si>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</si>
  <si>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</si>
  <si>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</si>
  <si>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</si>
  <si>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</si>
  <si>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</si>
  <si>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</si>
  <si>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</si>
  <si>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</si>
  <si>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</si>
  <si>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</si>
  <si>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</si>
  <si>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</si>
  <si>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</si>
  <si>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</si>
  <si>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</si>
  <si>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</si>
  <si>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</si>
  <si>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</si>
  <si>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</si>
  <si>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</si>
  <si>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</si>
  <si>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</si>
  <si>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</si>
  <si>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</si>
  <si>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</si>
  <si>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</si>
  <si>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</si>
  <si>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</si>
  <si>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</si>
  <si>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</si>
  <si>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</si>
  <si>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</si>
  <si>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</si>
  <si>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</si>
  <si>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</si>
  <si>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</si>
  <si>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</si>
  <si>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</si>
  <si>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</si>
  <si>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</si>
  <si>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</si>
  <si>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</si>
  <si>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</si>
  <si>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</si>
  <si>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</si>
  <si>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</si>
  <si>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</si>
  <si>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</si>
  <si>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</si>
  <si>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</si>
  <si>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</si>
  <si>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</si>
  <si>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</si>
  <si>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</si>
  <si>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</si>
  <si>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</si>
  <si>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</si>
  <si>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</si>
  <si>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</si>
  <si>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</si>
  <si>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</si>
  <si>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</si>
  <si>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</si>
  <si>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</si>
  <si>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</si>
  <si>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</si>
  <si>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</si>
  <si>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</si>
  <si>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</si>
  <si>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</si>
  <si>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</si>
  <si>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</si>
  <si>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</si>
  <si>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</si>
  <si>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</si>
  <si>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</si>
  <si>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</si>
  <si>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</si>
  <si>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</si>
  <si>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</si>
  <si>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</si>
  <si>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</si>
  <si>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</si>
  <si>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</si>
  <si>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</si>
  <si>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</si>
  <si>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</si>
  <si>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</si>
  <si>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</si>
  <si>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</si>
  <si>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</si>
  <si>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</si>
  <si>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</si>
  <si>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</si>
  <si>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</si>
  <si>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</si>
  <si>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</si>
  <si>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</si>
  <si>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</si>
  <si>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</si>
  <si>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</si>
  <si>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</si>
  <si>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</si>
  <si>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</si>
  <si>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</si>
  <si>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</si>
  <si>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</si>
  <si>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</si>
  <si>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</si>
  <si>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</si>
  <si>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</si>
  <si>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</si>
  <si>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</si>
  <si>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</si>
  <si>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</si>
  <si>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</si>
  <si>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</si>
  <si>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</si>
  <si>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</si>
  <si>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</si>
  <si>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</si>
  <si>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</si>
  <si>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</si>
  <si>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</si>
  <si>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</si>
  <si>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</si>
  <si>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</si>
  <si>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</si>
  <si>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</si>
  <si>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</si>
  <si>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</si>
  <si>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</si>
  <si>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</si>
  <si>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</si>
  <si>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</si>
  <si>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</si>
  <si>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</si>
  <si>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</si>
  <si>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</si>
  <si>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</si>
  <si>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</si>
  <si>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</si>
  <si>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</si>
  <si>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</si>
  <si>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</si>
  <si>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</si>
  <si>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</si>
  <si>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</si>
  <si>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</si>
  <si>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</si>
  <si>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</si>
  <si>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</si>
  <si>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</si>
  <si>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</si>
  <si>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</si>
  <si>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</si>
  <si>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</si>
  <si>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</si>
  <si>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</si>
  <si>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</si>
  <si>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</si>
  <si>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</si>
  <si>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</si>
  <si>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</si>
  <si>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</si>
  <si>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</si>
  <si>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</si>
  <si>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</si>
  <si>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</si>
  <si>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</si>
  <si>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</si>
  <si>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</si>
  <si>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</si>
  <si>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</si>
  <si>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</si>
  <si>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</si>
  <si>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</si>
  <si>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</si>
  <si>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</si>
  <si>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</si>
  <si>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</si>
  <si>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</si>
  <si>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</si>
  <si>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</si>
  <si>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</si>
  <si>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</si>
  <si>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</si>
  <si>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</si>
  <si>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</si>
  <si>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</si>
  <si>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</si>
  <si>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</si>
  <si>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</si>
  <si>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</si>
  <si>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</si>
  <si>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</si>
  <si>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</si>
  <si>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</si>
  <si>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</si>
  <si>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</si>
  <si>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</si>
  <si>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</si>
  <si>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</si>
  <si>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</si>
  <si>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</si>
  <si>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</si>
  <si>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</si>
  <si>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</si>
  <si>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</si>
  <si>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</si>
  <si>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</si>
  <si>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</si>
  <si>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</si>
  <si>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</si>
  <si>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</si>
  <si>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</si>
  <si>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</si>
  <si>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</si>
  <si>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</si>
  <si>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</si>
  <si>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</si>
  <si>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</si>
  <si>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</si>
  <si>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</si>
  <si>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</si>
  <si>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</si>
  <si>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</si>
  <si>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</si>
  <si>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</si>
  <si>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</si>
  <si>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</si>
  <si>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</si>
  <si>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</si>
  <si>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</si>
  <si>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</si>
  <si>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</si>
  <si>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</si>
  <si>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</si>
  <si>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</si>
  <si>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</si>
  <si>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</si>
  <si>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</si>
  <si>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</si>
  <si>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</si>
  <si>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</si>
  <si>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</si>
  <si>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</si>
  <si>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</si>
  <si>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</si>
  <si>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</si>
  <si>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</si>
  <si>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</si>
  <si>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</si>
  <si>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</si>
  <si>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</si>
  <si>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</si>
  <si>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</si>
  <si>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</si>
  <si>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</si>
  <si>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</si>
  <si>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</si>
  <si>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</si>
  <si>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</si>
  <si>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</si>
  <si>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</si>
  <si>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</si>
  <si>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</si>
  <si>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</si>
  <si>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</si>
  <si>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</si>
  <si>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</si>
  <si>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</si>
  <si>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</si>
  <si>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</si>
  <si>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</si>
  <si>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</si>
  <si>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</si>
  <si>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</si>
  <si>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</si>
  <si>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</si>
  <si>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</si>
  <si>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</si>
  <si>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</si>
  <si>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</si>
  <si>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</si>
  <si>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</si>
  <si>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</si>
  <si>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</si>
  <si>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</si>
  <si>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</si>
  <si>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</si>
  <si>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</si>
  <si>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</si>
  <si>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</si>
  <si>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</si>
  <si>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</si>
  <si>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</si>
  <si>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</si>
  <si>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</si>
  <si>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</si>
  <si>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</si>
  <si>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</si>
  <si>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</si>
  <si>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</si>
  <si>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</si>
  <si>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</si>
  <si>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</si>
  <si>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</si>
  <si>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</si>
  <si>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</si>
  <si>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</si>
  <si>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</si>
  <si>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</si>
  <si>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</si>
  <si>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</si>
  <si>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</si>
  <si>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</si>
  <si>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</si>
  <si>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</si>
  <si>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</si>
  <si>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</si>
  <si>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</si>
  <si>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</si>
  <si>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</si>
  <si>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</si>
  <si>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</si>
  <si>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</si>
  <si>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</si>
  <si>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</si>
  <si>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</si>
  <si>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</si>
  <si>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</si>
  <si>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</si>
  <si>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</si>
  <si>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</si>
  <si>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</si>
  <si>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</si>
  <si>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</si>
  <si>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</si>
  <si>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</si>
  <si>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</si>
  <si>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</si>
  <si>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</si>
  <si>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</si>
  <si>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</si>
  <si>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</si>
  <si>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</si>
  <si>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</si>
  <si>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</si>
  <si>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</si>
  <si>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</si>
  <si>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</si>
  <si>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</si>
  <si>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</si>
  <si>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</si>
  <si>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</si>
  <si>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</si>
  <si>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</si>
  <si>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</si>
  <si>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</si>
  <si>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</si>
  <si>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</si>
  <si>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</si>
  <si>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</si>
  <si>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</si>
  <si>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</si>
  <si>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</si>
  <si>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</si>
  <si>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</si>
  <si>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</si>
  <si>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</si>
  <si>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</si>
  <si>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</si>
  <si>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</si>
  <si>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</si>
  <si>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</si>
  <si>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</si>
  <si>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</si>
  <si>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</si>
  <si>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</si>
  <si>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</si>
  <si>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</si>
  <si>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</si>
  <si>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</si>
  <si>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</si>
  <si>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</si>
  <si>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</si>
  <si>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</si>
  <si>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</si>
  <si>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</si>
  <si>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</si>
  <si>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</si>
  <si>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</si>
  <si>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</si>
  <si>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</si>
  <si>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</si>
  <si>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</si>
  <si>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</si>
  <si>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</si>
  <si>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</si>
  <si>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</si>
  <si>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</si>
  <si>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</si>
  <si>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</si>
  <si>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</si>
  <si>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</si>
  <si>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</si>
  <si>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</si>
  <si>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</si>
  <si>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</si>
  <si>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</si>
  <si>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</si>
  <si>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</si>
  <si>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</si>
  <si>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</si>
  <si>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</si>
  <si>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</si>
  <si>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</si>
  <si>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</si>
  <si>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</si>
  <si>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</si>
  <si>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</si>
  <si>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</si>
  <si>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</si>
  <si>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</si>
  <si>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</si>
  <si>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</si>
  <si>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</si>
  <si>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</si>
  <si>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</si>
  <si>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</si>
  <si>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</si>
  <si>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</si>
  <si>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</si>
  <si>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</si>
  <si>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</si>
  <si>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</si>
  <si>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</si>
  <si>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</si>
  <si>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</si>
  <si>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</si>
  <si>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</si>
  <si>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</si>
  <si>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</si>
  <si>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</si>
  <si>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</si>
  <si>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</si>
  <si>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</si>
  <si>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</si>
  <si>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</si>
  <si>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</si>
  <si>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</si>
  <si>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</si>
  <si>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</si>
  <si>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</si>
  <si>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</si>
  <si>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</si>
  <si>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</si>
  <si>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</si>
  <si>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</si>
  <si>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</si>
  <si>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</si>
  <si>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</si>
  <si>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</si>
  <si>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</si>
  <si>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</si>
  <si>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</si>
  <si>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</si>
  <si>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</si>
  <si>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</si>
  <si>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</si>
  <si>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</si>
  <si>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</si>
  <si>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</si>
  <si>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</si>
  <si>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</si>
  <si>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</si>
  <si>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</si>
  <si>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</si>
  <si>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</si>
  <si>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</si>
  <si>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</si>
  <si>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</si>
  <si>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</si>
  <si>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</si>
  <si>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</si>
  <si>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</si>
  <si>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</si>
  <si>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</si>
  <si>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</si>
  <si>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</si>
  <si>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</si>
  <si>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</si>
  <si>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</si>
  <si>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</si>
  <si>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</si>
  <si>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</si>
  <si>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</si>
  <si>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</si>
  <si>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</si>
  <si>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</si>
  <si>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</si>
  <si>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</si>
  <si>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</si>
  <si>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</si>
  <si>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</si>
  <si>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</si>
  <si>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</si>
  <si>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</si>
  <si>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</si>
  <si>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</si>
  <si>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</si>
  <si>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</si>
  <si>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</si>
  <si>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</si>
  <si>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</si>
  <si>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</si>
  <si>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</si>
  <si>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</si>
  <si>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</si>
  <si>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</si>
  <si>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</si>
  <si>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</si>
  <si>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</si>
  <si>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</si>
  <si>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</si>
  <si>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</si>
  <si>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</si>
  <si>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</si>
  <si>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</si>
  <si>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</si>
  <si>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</si>
  <si>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</si>
  <si>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</si>
  <si>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</si>
  <si>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</si>
  <si>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</si>
  <si>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</si>
  <si>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</si>
  <si>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</si>
  <si>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</si>
  <si>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</si>
  <si>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</si>
  <si>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</si>
  <si>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</si>
  <si>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</si>
  <si>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</si>
  <si>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</si>
  <si>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</si>
  <si>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</si>
  <si>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</si>
  <si>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</si>
  <si>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</si>
  <si>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</si>
  <si>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</si>
  <si>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</si>
  <si>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</si>
  <si>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</si>
  <si>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</si>
  <si>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</si>
  <si>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</si>
  <si>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</si>
  <si>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</si>
  <si>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</si>
  <si>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</si>
  <si>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</si>
  <si>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</si>
  <si>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</si>
  <si>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</si>
  <si>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</si>
  <si>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</si>
  <si>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</si>
  <si>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</si>
  <si>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</si>
  <si>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</si>
  <si>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</si>
  <si>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</si>
  <si>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</si>
  <si>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</si>
  <si>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</si>
  <si>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</si>
  <si>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</si>
  <si>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</si>
  <si>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</si>
  <si>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</si>
  <si>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</si>
  <si>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</si>
  <si>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</si>
  <si>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</si>
  <si>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</si>
  <si>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</si>
  <si>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</si>
  <si>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</si>
  <si>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</si>
  <si>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</si>
  <si>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</si>
  <si>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</si>
  <si>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</si>
  <si>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</si>
  <si>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</si>
  <si>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</si>
  <si>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</si>
  <si>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</si>
  <si>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</si>
  <si>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</si>
  <si>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</si>
  <si>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</si>
  <si>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</si>
  <si>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</si>
  <si>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</si>
  <si>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</si>
  <si>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</si>
  <si>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</si>
  <si>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</si>
  <si>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</si>
  <si>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</si>
  <si>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</si>
  <si>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</si>
  <si>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</si>
  <si>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</si>
  <si>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</si>
  <si>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</si>
  <si>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</si>
  <si>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</si>
  <si>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</si>
  <si>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</si>
  <si>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</si>
  <si>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</si>
  <si>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</si>
  <si>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</si>
  <si>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</si>
  <si>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</si>
  <si>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</si>
  <si>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</si>
  <si>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</si>
  <si>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</si>
  <si>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</si>
  <si>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</si>
  <si>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</si>
  <si>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</si>
  <si>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</si>
  <si>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</si>
  <si>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</si>
  <si>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</si>
  <si>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</si>
  <si>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</si>
  <si>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</si>
  <si>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</si>
  <si>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</si>
  <si>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</si>
  <si>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</si>
  <si>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</si>
  <si>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</si>
  <si>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</si>
  <si>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</si>
  <si>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</si>
  <si>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</si>
  <si>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</si>
  <si>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</si>
  <si>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</si>
  <si>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</si>
  <si>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</si>
  <si>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</si>
  <si>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</si>
  <si>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</si>
  <si>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</si>
  <si>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</si>
  <si>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</si>
  <si>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</si>
  <si>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</si>
  <si>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</si>
  <si>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</si>
  <si>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</si>
  <si>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</si>
  <si>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</si>
  <si>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</si>
  <si>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</si>
  <si>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</si>
  <si>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</si>
  <si>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</si>
  <si>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</si>
  <si>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</si>
  <si>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</si>
  <si>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</si>
  <si>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</si>
  <si>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</si>
  <si>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</si>
  <si>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</si>
  <si>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</si>
  <si>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</si>
  <si>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</si>
  <si>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</si>
  <si>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</si>
  <si>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</si>
  <si>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</si>
  <si>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</si>
  <si>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</si>
  <si>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</si>
  <si>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</si>
  <si>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</si>
  <si>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</si>
  <si>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</si>
  <si>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</si>
  <si>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</si>
  <si>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</si>
  <si>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</si>
  <si>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</si>
  <si>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</si>
  <si>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</si>
  <si>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</si>
  <si>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</si>
  <si>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</si>
  <si>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</si>
  <si>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</si>
  <si>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</si>
  <si>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</si>
  <si>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</si>
  <si>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</si>
  <si>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</si>
  <si>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</si>
  <si>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</si>
  <si>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</si>
  <si>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</si>
  <si>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</si>
  <si>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</si>
  <si>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</si>
  <si>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</si>
  <si>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</si>
  <si>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</si>
  <si>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</si>
  <si>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</si>
  <si>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</si>
  <si>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</si>
  <si>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</si>
  <si>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</si>
  <si>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</si>
  <si>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</si>
  <si>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</si>
  <si>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</si>
  <si>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</si>
  <si>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</si>
  <si>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</si>
  <si>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</si>
  <si>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</si>
  <si>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</si>
  <si>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</si>
  <si>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</si>
  <si>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</si>
  <si>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</si>
  <si>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</si>
  <si>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</si>
  <si>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</si>
  <si>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</si>
  <si>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</si>
  <si>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</si>
  <si>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</si>
  <si>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</si>
  <si>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</si>
  <si>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</si>
  <si>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</si>
  <si>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</si>
  <si>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</si>
  <si>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</si>
  <si>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</si>
  <si>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</si>
  <si>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</si>
  <si>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</si>
  <si>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</si>
  <si>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</si>
  <si>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</si>
  <si>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</si>
  <si>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</si>
  <si>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</si>
  <si>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</si>
  <si>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</si>
  <si>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</si>
  <si>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</si>
  <si>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</si>
  <si>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</si>
  <si>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</si>
  <si>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</si>
  <si>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</si>
  <si>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</si>
  <si>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</si>
  <si>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</si>
  <si>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</si>
  <si>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</si>
  <si>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</si>
  <si>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</si>
  <si>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</si>
  <si>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</si>
  <si>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</si>
  <si>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</si>
  <si>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</si>
  <si>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</si>
  <si>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</si>
  <si>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</si>
  <si>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</si>
  <si>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</si>
  <si>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</si>
  <si>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</si>
  <si>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</si>
  <si>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</si>
  <si>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</si>
  <si>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</si>
  <si>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</si>
  <si>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</si>
  <si>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</si>
  <si>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</si>
  <si>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</si>
  <si>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</si>
  <si>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</si>
  <si>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</si>
  <si>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</si>
  <si>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</si>
  <si>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</si>
  <si>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</si>
  <si>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</si>
  <si>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</si>
  <si>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</si>
  <si>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</si>
  <si>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</si>
  <si>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</si>
  <si>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</si>
  <si>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</si>
  <si>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</si>
  <si>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</si>
  <si>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</si>
  <si>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</si>
  <si>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</si>
  <si>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</si>
  <si>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</si>
  <si>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</si>
  <si>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</si>
  <si>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</si>
  <si>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</si>
  <si>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</si>
  <si>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</si>
  <si>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</si>
  <si>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</si>
  <si>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</si>
  <si>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</si>
  <si>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</si>
  <si>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</si>
  <si>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</si>
  <si>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</si>
  <si>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</si>
  <si>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</si>
  <si>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</si>
  <si>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</si>
  <si>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</si>
  <si>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</si>
  <si>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</si>
  <si>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</si>
  <si>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</si>
  <si>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</si>
  <si>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</si>
  <si>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</si>
  <si>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</si>
  <si>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</si>
  <si>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</si>
  <si>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</si>
  <si>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</si>
  <si>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</si>
  <si>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</si>
  <si>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</si>
  <si>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</si>
  <si>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</si>
  <si>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</si>
  <si>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</si>
  <si>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</si>
  <si>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</si>
  <si>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</si>
  <si>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</si>
  <si>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</si>
  <si>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</si>
  <si>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</si>
  <si>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</si>
  <si>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</si>
  <si>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</si>
  <si>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</si>
  <si>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</si>
  <si>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</si>
  <si>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</si>
  <si>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</si>
  <si>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</si>
  <si>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</si>
  <si>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</si>
  <si>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</si>
  <si>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</si>
  <si>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</si>
  <si>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</si>
  <si>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</si>
  <si>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</si>
  <si>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</si>
  <si>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</si>
  <si>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</si>
  <si>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</si>
  <si>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</si>
  <si>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</si>
  <si>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</si>
  <si>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</si>
  <si>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</si>
  <si>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</si>
  <si>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</si>
  <si>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</si>
  <si>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</si>
  <si>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</si>
  <si>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</si>
  <si>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</si>
  <si>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</si>
  <si>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</si>
  <si>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</si>
  <si>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</si>
  <si>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</si>
  <si>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</si>
  <si>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</si>
  <si>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</si>
  <si>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</si>
  <si>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</si>
  <si>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</si>
  <si>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</si>
  <si>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</si>
  <si>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</si>
  <si>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</si>
  <si>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</si>
  <si>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</si>
  <si>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</si>
  <si>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</si>
  <si>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</si>
  <si>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</si>
  <si>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</si>
  <si>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</si>
  <si>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</si>
  <si>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</si>
  <si>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</si>
  <si>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</si>
  <si>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</si>
  <si>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</si>
  <si>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</si>
  <si>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</si>
  <si>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</si>
  <si>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</si>
  <si>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</si>
  <si>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</si>
  <si>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</si>
  <si>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</si>
  <si>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</si>
  <si>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</si>
  <si>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</si>
  <si>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</si>
  <si>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</si>
  <si>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</si>
  <si>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</si>
  <si>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</si>
  <si>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</si>
  <si>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</si>
  <si>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</si>
  <si>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</si>
  <si>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</si>
  <si>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</si>
  <si>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</si>
  <si>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</si>
  <si>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</si>
  <si>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</si>
  <si>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</si>
  <si>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</si>
  <si>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</si>
  <si>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</si>
  <si>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</si>
  <si>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</si>
  <si>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</si>
  <si>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</si>
  <si>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</si>
  <si>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</si>
  <si>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</si>
  <si>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</si>
  <si>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</si>
  <si>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</si>
  <si>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</si>
  <si>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</si>
  <si>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</si>
  <si>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</si>
  <si>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</si>
  <si>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</si>
  <si>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</si>
  <si>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</si>
  <si>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</si>
  <si>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</si>
  <si>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</si>
  <si>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</si>
  <si>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</si>
  <si>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</si>
  <si>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</si>
  <si>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</si>
  <si>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</si>
  <si>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</si>
  <si>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</si>
  <si>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</si>
  <si>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</si>
  <si>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</si>
  <si>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</si>
  <si>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</si>
  <si>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</si>
  <si>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</si>
  <si>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</si>
  <si>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</si>
  <si>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</si>
  <si>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</si>
  <si>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</si>
  <si>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</si>
  <si>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</si>
  <si>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</si>
  <si>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</si>
  <si>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</si>
  <si>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</si>
  <si>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</si>
  <si>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</si>
  <si>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</si>
  <si>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</si>
  <si>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</si>
  <si>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</si>
  <si>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</si>
  <si>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</si>
  <si>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</si>
  <si>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</si>
  <si>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</si>
  <si>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</si>
  <si>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</si>
  <si>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</si>
  <si>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</si>
  <si>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</si>
  <si>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</si>
  <si>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</si>
  <si>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</si>
  <si>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</si>
  <si>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</si>
  <si>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</si>
  <si>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</si>
  <si>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</si>
  <si>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</si>
  <si>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</si>
  <si>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</si>
  <si>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</si>
  <si>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</si>
  <si>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</si>
  <si>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</si>
  <si>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</si>
  <si>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</si>
  <si>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</si>
  <si>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</si>
  <si>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</si>
  <si>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</si>
  <si>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</si>
  <si>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</si>
  <si>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</si>
  <si>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</si>
  <si>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</si>
  <si>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</si>
  <si>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</si>
  <si>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</si>
  <si>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</si>
  <si>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</si>
  <si>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</si>
  <si>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</si>
  <si>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</si>
  <si>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</si>
  <si>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</si>
  <si>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</si>
  <si>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</si>
  <si>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</si>
  <si>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</si>
  <si>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</si>
  <si>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</si>
  <si>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</si>
  <si>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</si>
  <si>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</si>
  <si>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</si>
  <si>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</si>
  <si>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</si>
  <si>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</si>
  <si>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</si>
  <si>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</si>
  <si>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</si>
  <si>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</si>
  <si>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</si>
  <si>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</si>
  <si>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</si>
  <si>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</si>
  <si>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</si>
  <si>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</si>
  <si>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</si>
  <si>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</si>
  <si>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</si>
  <si>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</si>
  <si>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</si>
  <si>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</si>
  <si>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</si>
  <si>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</si>
  <si>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</si>
  <si>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</si>
  <si>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</si>
  <si>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</si>
  <si>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</si>
  <si>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</si>
  <si>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</si>
  <si>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</si>
  <si>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</si>
  <si>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</si>
  <si>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</si>
  <si>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</si>
  <si>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</si>
  <si>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</si>
  <si>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</si>
  <si>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</si>
  <si>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</si>
  <si>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</si>
  <si>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</si>
  <si>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</si>
  <si>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</si>
  <si>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</si>
  <si>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</si>
  <si>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</si>
  <si>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</si>
  <si>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</si>
  <si>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</si>
  <si>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</si>
  <si>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</si>
  <si>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</si>
  <si>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</si>
  <si>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</si>
  <si>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</si>
  <si>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</si>
  <si>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</si>
  <si>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</si>
  <si>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</si>
  <si>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</si>
  <si>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</si>
  <si>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</si>
  <si>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</si>
  <si>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</si>
  <si>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</si>
  <si>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</si>
  <si>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</si>
  <si>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</si>
  <si>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</si>
  <si>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</si>
  <si>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</si>
  <si>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</si>
  <si>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</si>
  <si>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</si>
  <si>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</si>
  <si>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</si>
  <si>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</si>
  <si>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</si>
  <si>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</si>
  <si>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</si>
  <si>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</si>
  <si>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</si>
  <si>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</si>
  <si>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</si>
  <si>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</si>
  <si>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</si>
  <si>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</si>
  <si>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</si>
  <si>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</si>
  <si>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</si>
  <si>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</si>
  <si>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</si>
  <si>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</si>
  <si>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</si>
  <si>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</si>
  <si>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</si>
  <si>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</si>
  <si>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</si>
  <si>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</si>
  <si>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</si>
  <si>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</si>
  <si>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</si>
  <si>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</si>
  <si>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</si>
  <si>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</si>
  <si>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</si>
  <si>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</si>
  <si>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</si>
  <si>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</si>
  <si>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</si>
  <si>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</si>
  <si>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</si>
  <si>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</si>
  <si>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</si>
  <si>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</si>
  <si>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</si>
  <si>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</si>
  <si>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</si>
  <si>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</si>
  <si>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</si>
  <si>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</si>
  <si>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</si>
  <si>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</si>
  <si>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</si>
  <si>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</si>
  <si>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</si>
  <si>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</si>
  <si>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</si>
  <si>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</si>
  <si>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</si>
  <si>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</si>
  <si>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</si>
  <si>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</si>
  <si>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</si>
  <si>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</si>
  <si>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</si>
  <si>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</si>
  <si>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</si>
  <si>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</si>
  <si>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</si>
  <si>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</si>
  <si>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</si>
  <si>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</si>
  <si>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</si>
  <si>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</si>
  <si>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</si>
  <si>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</si>
  <si>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</si>
  <si>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</si>
  <si>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</si>
  <si>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</si>
  <si>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</si>
  <si>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</si>
  <si>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</si>
  <si>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</si>
  <si>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</si>
  <si>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</si>
  <si>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</si>
  <si>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</si>
  <si>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</si>
  <si>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</si>
  <si>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</si>
  <si>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</si>
  <si>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</si>
  <si>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</si>
  <si>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</si>
  <si>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</si>
  <si>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</si>
  <si>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</si>
  <si>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</si>
  <si>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</si>
  <si>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</si>
  <si>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</si>
  <si>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</si>
  <si>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</si>
  <si>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</si>
  <si>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</si>
  <si>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</si>
  <si>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</si>
  <si>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</si>
  <si>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</si>
  <si>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</si>
  <si>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</si>
  <si>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</si>
  <si>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</si>
  <si>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</si>
  <si>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</si>
  <si>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</si>
  <si>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</si>
  <si>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</si>
  <si>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</si>
  <si>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</si>
  <si>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</si>
  <si>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</si>
  <si>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</si>
  <si>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</si>
  <si>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</si>
  <si>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</si>
  <si>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</si>
  <si>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</si>
  <si>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</si>
  <si>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</si>
  <si>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</si>
  <si>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</si>
  <si>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</si>
  <si>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</si>
  <si>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</si>
  <si>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</si>
  <si>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</si>
  <si>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</si>
  <si>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</si>
  <si>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</si>
  <si>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</si>
  <si>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</si>
  <si>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</si>
  <si>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</si>
  <si>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</si>
  <si>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</si>
  <si>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</si>
  <si>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</si>
  <si>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</si>
  <si>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</si>
  <si>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</si>
  <si>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</si>
  <si>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</si>
  <si>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</si>
  <si>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</si>
  <si>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</si>
  <si>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</si>
  <si>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</si>
  <si>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</si>
  <si>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</si>
  <si>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</si>
  <si>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</si>
  <si>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</si>
  <si>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</si>
  <si>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</si>
  <si>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</si>
  <si>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</si>
  <si>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</si>
  <si>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</si>
  <si>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</si>
  <si>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</si>
  <si>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</si>
  <si>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</si>
  <si>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</si>
  <si>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</si>
  <si>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</si>
  <si>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</si>
  <si>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</si>
  <si>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</si>
  <si>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</si>
  <si>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</si>
  <si>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</si>
  <si>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</si>
  <si>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</si>
  <si>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</si>
  <si>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</si>
  <si>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</si>
  <si>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</si>
  <si>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</si>
  <si>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</si>
  <si>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</si>
  <si>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</si>
  <si>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</si>
  <si>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</si>
  <si>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</si>
  <si>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</si>
  <si>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</si>
  <si>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</si>
  <si>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</si>
  <si>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</si>
  <si>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</si>
  <si>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</si>
  <si>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</si>
  <si>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</si>
  <si>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</si>
  <si>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</si>
  <si>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</si>
  <si>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</si>
  <si>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</si>
  <si>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</si>
  <si>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</si>
  <si>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</si>
  <si>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</si>
  <si>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</si>
  <si>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</si>
  <si>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</si>
  <si>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</si>
  <si>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</si>
  <si>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</si>
  <si>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</si>
  <si>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</si>
  <si>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</si>
  <si>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</si>
  <si>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</si>
  <si>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</si>
  <si>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</si>
  <si>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</si>
  <si>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</si>
  <si>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</si>
  <si>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</si>
  <si>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</si>
  <si>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</si>
  <si>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</si>
  <si>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</si>
  <si>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</si>
  <si>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</si>
  <si>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</si>
  <si>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</si>
  <si>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</si>
  <si>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</si>
  <si>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</si>
  <si>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</si>
  <si>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</si>
  <si>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</si>
  <si>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</si>
  <si>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</si>
  <si>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</si>
  <si>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</si>
  <si>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</si>
  <si>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</si>
  <si>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</si>
  <si>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</si>
  <si>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</si>
  <si>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</si>
  <si>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</si>
  <si>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</si>
  <si>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</si>
  <si>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</si>
  <si>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</si>
  <si>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</si>
  <si>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</si>
  <si>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</si>
  <si>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</si>
  <si>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</si>
  <si>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</si>
  <si>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</si>
  <si>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</si>
  <si>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</si>
  <si>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</si>
  <si>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</si>
  <si>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</si>
  <si>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</si>
  <si>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</si>
  <si>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</si>
  <si>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</si>
  <si>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</si>
  <si>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</si>
  <si>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</si>
  <si>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</si>
  <si>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</si>
  <si>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</si>
  <si>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</si>
  <si>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</si>
  <si>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</si>
  <si>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</si>
  <si>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</si>
  <si>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</si>
  <si>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</si>
  <si>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</si>
  <si>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</si>
  <si>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</si>
  <si>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</si>
  <si>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</si>
  <si>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</si>
  <si>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</si>
  <si>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</si>
  <si>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</si>
  <si>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</si>
  <si>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</si>
  <si>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</si>
  <si>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</si>
  <si>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</si>
  <si>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</si>
  <si>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</si>
  <si>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</si>
  <si>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</si>
  <si>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</si>
  <si>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</si>
  <si>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</si>
  <si>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</si>
  <si>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</si>
  <si>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</si>
  <si>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</si>
  <si>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</si>
  <si>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</si>
  <si>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</si>
  <si>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</si>
  <si>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</si>
  <si>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</si>
  <si>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</si>
  <si>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</si>
  <si>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</si>
  <si>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</si>
  <si>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</si>
  <si>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</si>
  <si>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</si>
  <si>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</si>
  <si>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</si>
  <si>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</si>
  <si>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</si>
  <si>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</si>
  <si>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</si>
  <si>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</si>
  <si>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</si>
  <si>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</si>
  <si>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</si>
  <si>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</si>
  <si>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</si>
  <si>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</si>
  <si>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</si>
  <si>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</si>
  <si>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</si>
  <si>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</si>
  <si>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</si>
  <si>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</si>
  <si>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</si>
  <si>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</si>
  <si>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</si>
  <si>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</si>
  <si>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</si>
  <si>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</si>
  <si>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</si>
  <si>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</si>
  <si>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</si>
  <si>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</si>
  <si>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</si>
  <si>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</si>
  <si>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</si>
  <si>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</si>
  <si>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</si>
  <si>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</si>
  <si>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</si>
  <si>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</si>
  <si>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</si>
  <si>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</si>
  <si>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</si>
  <si>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</si>
  <si>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</si>
  <si>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</si>
  <si>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</si>
  <si>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</si>
  <si>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</si>
  <si>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</si>
  <si>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</si>
  <si>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</si>
  <si>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</si>
  <si>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</si>
  <si>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</si>
  <si>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</si>
  <si>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</si>
  <si>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</si>
  <si>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</si>
  <si>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</si>
  <si>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</si>
  <si>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</si>
  <si>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</si>
  <si>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</si>
  <si>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</si>
  <si>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</si>
  <si>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</si>
  <si>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</si>
  <si>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</si>
  <si>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</si>
  <si>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</si>
  <si>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</si>
  <si>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</si>
  <si>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</si>
  <si>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</si>
  <si>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</si>
  <si>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</si>
  <si>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</si>
  <si>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</si>
  <si>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</si>
  <si>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</si>
  <si>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</si>
  <si>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</si>
  <si>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</si>
  <si>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</si>
  <si>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</si>
  <si>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</si>
  <si>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</si>
  <si>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</si>
  <si>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</si>
  <si>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</si>
  <si>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</si>
  <si>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</si>
  <si>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</si>
  <si>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</si>
  <si>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</si>
  <si>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</si>
  <si>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</si>
  <si>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</si>
  <si>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</si>
  <si>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</si>
  <si>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</si>
  <si>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</si>
  <si>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</si>
  <si>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</si>
  <si>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</si>
  <si>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</si>
  <si>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</si>
  <si>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</si>
  <si>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</si>
  <si>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</si>
  <si>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</si>
  <si>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</si>
  <si>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</si>
  <si>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</si>
  <si>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</si>
  <si>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</si>
  <si>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</si>
  <si>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</si>
  <si>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</si>
  <si>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</si>
  <si>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</si>
  <si>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</si>
  <si>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</si>
  <si>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</si>
  <si>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</si>
  <si>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</si>
  <si>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</si>
  <si>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</si>
  <si>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</si>
  <si>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</si>
  <si>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</si>
  <si>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</si>
  <si>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</si>
  <si>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</si>
  <si>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</si>
  <si>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</si>
  <si>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</si>
  <si>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</si>
  <si>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</si>
  <si>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</si>
  <si>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</si>
  <si>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</si>
  <si>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</si>
  <si>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</si>
  <si>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</si>
  <si>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</si>
  <si>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</si>
  <si>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</si>
  <si>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</si>
  <si>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</si>
  <si>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</si>
  <si>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</si>
  <si>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</si>
  <si>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</si>
  <si>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</si>
  <si>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</si>
  <si>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</si>
  <si>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</si>
  <si>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</si>
  <si>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</si>
  <si>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</si>
  <si>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</si>
  <si>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</si>
  <si>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</si>
  <si>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</si>
  <si>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</si>
  <si>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</si>
  <si>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</si>
  <si>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</si>
  <si>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</si>
  <si>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</si>
  <si>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</si>
  <si>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</si>
  <si>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</si>
  <si>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</si>
  <si>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</si>
  <si>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</si>
  <si>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</si>
  <si>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</si>
  <si>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</si>
  <si>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</si>
  <si>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</si>
  <si>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</si>
  <si>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</si>
  <si>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</si>
  <si>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</si>
  <si>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</si>
  <si>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</si>
  <si>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</si>
  <si>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</si>
  <si>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</si>
  <si>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</si>
  <si>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</si>
  <si>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</si>
  <si>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</si>
  <si>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</si>
  <si>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</si>
  <si>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</si>
  <si>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</si>
  <si>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</si>
  <si>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</si>
  <si>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</si>
  <si>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</si>
  <si>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</si>
  <si>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</si>
  <si>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</si>
  <si>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</si>
  <si>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</si>
  <si>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</si>
  <si>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</si>
  <si>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</si>
  <si>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</si>
  <si>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</si>
  <si>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</si>
  <si>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</si>
  <si>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</si>
  <si>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</si>
  <si>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</si>
  <si>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</si>
  <si>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</si>
  <si>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</si>
  <si>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</si>
  <si>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</si>
  <si>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</si>
  <si>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</si>
  <si>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</si>
  <si>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</si>
  <si>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</si>
  <si>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</si>
  <si>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</si>
  <si>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</si>
  <si>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</si>
  <si>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</si>
  <si>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</si>
  <si>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</si>
  <si>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</si>
  <si>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</si>
  <si>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</si>
  <si>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</si>
  <si>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</si>
  <si>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</si>
  <si>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</si>
  <si>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</si>
  <si>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</si>
  <si>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</si>
  <si>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</si>
  <si>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</si>
  <si>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</si>
  <si>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</si>
  <si>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</si>
  <si>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</si>
  <si>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</si>
  <si>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</si>
  <si>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</si>
  <si>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</si>
  <si>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</si>
  <si>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</si>
  <si>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</si>
  <si>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</si>
  <si>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</si>
  <si>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</si>
  <si>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</si>
  <si>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</si>
  <si>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</si>
  <si>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</si>
  <si>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</si>
  <si>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</si>
  <si>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</si>
  <si>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</si>
  <si>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</si>
  <si>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</si>
  <si>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</si>
  <si>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</si>
  <si>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</si>
  <si>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</si>
  <si>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</si>
  <si>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</si>
  <si>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</si>
  <si>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</si>
  <si>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</si>
  <si>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</si>
  <si>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</si>
  <si>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</si>
  <si>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</si>
  <si>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</si>
  <si>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</si>
  <si>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</si>
  <si>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</si>
  <si>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</si>
  <si>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</si>
  <si>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</si>
  <si>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</si>
  <si>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</si>
  <si>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</si>
  <si>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</si>
  <si>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</si>
  <si>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</si>
  <si>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</si>
  <si>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</si>
  <si>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</si>
  <si>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</si>
  <si>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</si>
  <si>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</si>
  <si>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</si>
  <si>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</si>
  <si>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</si>
  <si>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</si>
  <si>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</si>
  <si>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</si>
  <si>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</si>
  <si>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</si>
  <si>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</si>
  <si>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</si>
  <si>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</si>
  <si>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</si>
  <si>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</si>
  <si>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</si>
  <si>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</si>
  <si>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</si>
  <si>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</si>
  <si>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</si>
  <si>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</si>
  <si>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</si>
  <si>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</si>
  <si>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</si>
  <si>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</si>
  <si>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</si>
  <si>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</si>
  <si>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</si>
  <si>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</si>
  <si>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</si>
  <si>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</si>
  <si>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</si>
  <si>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</si>
  <si>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</si>
  <si>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</si>
  <si>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</si>
  <si>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</si>
  <si>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</si>
  <si>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</si>
  <si>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</si>
  <si>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</si>
  <si>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</si>
  <si>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</si>
  <si>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</si>
  <si>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</si>
  <si>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</si>
  <si>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</si>
  <si>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</si>
  <si>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</si>
  <si>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</si>
  <si>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</si>
  <si>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</si>
  <si>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</si>
  <si>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</si>
  <si>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</si>
  <si>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</si>
  <si>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</si>
  <si>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</si>
  <si>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</si>
  <si>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</si>
  <si>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</si>
  <si>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</si>
  <si>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</si>
  <si>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</si>
  <si>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</si>
  <si>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</si>
  <si>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</si>
  <si>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</si>
  <si>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</si>
  <si>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</si>
  <si>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</si>
  <si>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</si>
  <si>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</si>
  <si>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</si>
  <si>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</si>
  <si>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</si>
  <si>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</si>
  <si>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</si>
  <si>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</si>
  <si>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</si>
  <si>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</si>
  <si>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</si>
  <si>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</si>
  <si>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</si>
  <si>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</si>
  <si>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</si>
  <si>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</si>
  <si>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</si>
  <si>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</si>
  <si>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</si>
  <si>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</si>
  <si>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</si>
  <si>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</si>
  <si>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</si>
  <si>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</si>
  <si>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</si>
  <si>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</si>
  <si>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</si>
  <si>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</si>
  <si>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</si>
  <si>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</si>
  <si>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</si>
  <si>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</si>
  <si>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</si>
  <si>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</si>
  <si>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</si>
  <si>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</si>
  <si>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</si>
  <si>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</si>
  <si>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</si>
  <si>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</si>
  <si>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</si>
  <si>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</si>
  <si>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</si>
  <si>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</si>
  <si>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</si>
  <si>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</si>
  <si>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</si>
  <si>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</si>
  <si>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</si>
  <si>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</si>
  <si>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</si>
  <si>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</si>
  <si>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</si>
  <si>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</si>
  <si>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</si>
  <si>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</si>
  <si>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</si>
  <si>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</si>
  <si>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</si>
  <si>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</si>
  <si>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</si>
  <si>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</si>
  <si>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</si>
  <si>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</si>
  <si>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</si>
  <si>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</si>
  <si>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</si>
  <si>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</si>
  <si>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</si>
  <si>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</si>
  <si>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</si>
  <si>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</si>
  <si>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</si>
  <si>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</si>
  <si>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</si>
  <si>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</si>
  <si>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</si>
  <si>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</si>
  <si>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</si>
  <si>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</si>
  <si>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</si>
  <si>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</si>
  <si>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</si>
  <si>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</si>
  <si>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</si>
  <si>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</si>
  <si>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</si>
  <si>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</si>
  <si>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</si>
  <si>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</si>
  <si>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</si>
  <si>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</si>
  <si>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</si>
  <si>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</si>
  <si>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</si>
  <si>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</si>
  <si>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</si>
  <si>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</si>
  <si>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</si>
  <si>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</si>
  <si>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</si>
  <si>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</si>
  <si>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</si>
  <si>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</si>
  <si>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</si>
  <si>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</si>
  <si>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</si>
  <si>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</si>
  <si>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</si>
  <si>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</si>
  <si>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</si>
  <si>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</si>
  <si>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</si>
  <si>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</si>
  <si>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</si>
  <si>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</si>
  <si>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</si>
  <si>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</si>
  <si>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</si>
  <si>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</si>
  <si>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</si>
  <si>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</si>
  <si>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</si>
  <si>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</si>
  <si>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</si>
  <si>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</si>
  <si>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</si>
  <si>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</si>
  <si>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</si>
  <si>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</si>
  <si>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</si>
  <si>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</si>
  <si>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</si>
  <si>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</si>
  <si>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</si>
  <si>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</si>
  <si>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</si>
  <si>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</si>
  <si>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</si>
  <si>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</si>
  <si>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</si>
  <si>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</si>
  <si>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</si>
  <si>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</si>
  <si>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</si>
  <si>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</si>
  <si>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</si>
  <si>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</si>
  <si>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</si>
  <si>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</si>
  <si>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</si>
  <si>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</si>
  <si>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</si>
  <si>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</si>
  <si>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</si>
  <si>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</si>
  <si>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</si>
  <si>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</si>
  <si>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</si>
  <si>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</si>
  <si>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</si>
  <si>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</si>
  <si>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</si>
  <si>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</si>
  <si>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</si>
  <si>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</si>
  <si>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</si>
  <si>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</si>
  <si>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</si>
  <si>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</si>
  <si>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</si>
  <si>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</si>
  <si>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</si>
  <si>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</si>
  <si>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</si>
  <si>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</si>
  <si>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</si>
  <si>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</si>
  <si>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</si>
  <si>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</si>
  <si>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</si>
  <si>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</si>
  <si>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</si>
  <si>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</si>
  <si>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</si>
  <si>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</si>
  <si>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</si>
  <si>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</si>
  <si>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</si>
  <si>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</si>
  <si>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</si>
  <si>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</si>
  <si>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</si>
  <si>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</si>
  <si>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</si>
  <si>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</si>
  <si>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</si>
  <si>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</si>
  <si>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</si>
  <si>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</si>
  <si>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</si>
  <si>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</si>
  <si>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</si>
  <si>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</si>
  <si>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</si>
  <si>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</si>
  <si>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</si>
  <si>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</si>
  <si>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</si>
  <si>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</si>
  <si>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</si>
  <si>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</si>
  <si>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</si>
  <si>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</si>
  <si>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</si>
  <si>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</si>
  <si>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</si>
  <si>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</si>
  <si>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</si>
  <si>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</si>
  <si>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</si>
  <si>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</si>
  <si>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</si>
  <si>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</si>
  <si>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</si>
  <si>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</si>
  <si>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</si>
  <si>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</si>
  <si>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</si>
  <si>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</si>
  <si>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</si>
  <si>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</si>
  <si>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</si>
  <si>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</si>
  <si>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</si>
  <si>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</si>
  <si>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</si>
  <si>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</si>
  <si>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</si>
  <si>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</si>
  <si>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</si>
  <si>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</si>
  <si>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</si>
  <si>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</si>
  <si>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</si>
  <si>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</si>
  <si>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</si>
  <si>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</si>
  <si>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</si>
  <si>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</si>
  <si>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</si>
  <si>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</si>
  <si>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</si>
  <si>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</si>
  <si>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</si>
  <si>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</si>
  <si>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</si>
  <si>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</si>
  <si>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</si>
  <si>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</si>
  <si>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</si>
  <si>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</si>
  <si>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</si>
  <si>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</si>
  <si>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</si>
  <si>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</si>
  <si>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</si>
  <si>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</si>
  <si>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</si>
  <si>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</si>
  <si>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</si>
  <si>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</si>
  <si>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</si>
  <si>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</si>
  <si>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</si>
  <si>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</si>
  <si>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</si>
  <si>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</si>
  <si>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</si>
  <si>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</si>
  <si>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</si>
  <si>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</si>
  <si>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</si>
  <si>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</si>
  <si>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</si>
  <si>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</si>
  <si>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</si>
  <si>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</si>
  <si>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</si>
  <si>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</si>
  <si>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</si>
  <si>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</si>
  <si>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</si>
  <si>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</si>
  <si>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</si>
  <si>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</si>
  <si>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</si>
  <si>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</si>
  <si>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</si>
  <si>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</si>
  <si>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</si>
  <si>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</si>
  <si>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</si>
  <si>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</si>
  <si>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</si>
  <si>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</si>
  <si>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</si>
  <si>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</si>
  <si>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</si>
  <si>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</si>
  <si>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</si>
  <si>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</si>
  <si>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</si>
  <si>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</si>
  <si>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</si>
  <si>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</si>
  <si>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</si>
  <si>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</si>
  <si>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</si>
  <si>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</si>
  <si>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</si>
  <si>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</si>
  <si>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</si>
  <si>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</si>
  <si>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</si>
  <si>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</si>
  <si>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</si>
  <si>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</si>
  <si>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</si>
  <si>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</si>
  <si>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</si>
  <si>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</si>
  <si>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</si>
  <si>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</si>
  <si>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</si>
  <si>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</si>
  <si>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</si>
  <si>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</si>
  <si>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</si>
  <si>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</si>
  <si>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</si>
  <si>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</si>
  <si>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</si>
  <si>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</si>
  <si>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</si>
  <si>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</si>
  <si>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</si>
  <si>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</si>
  <si>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</si>
  <si>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</si>
  <si>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</si>
  <si>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</si>
  <si>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</si>
  <si>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</si>
  <si>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</si>
  <si>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</si>
  <si>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</si>
  <si>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</si>
  <si>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</si>
  <si>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</si>
  <si>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</si>
  <si>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</si>
  <si>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</si>
  <si>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</si>
  <si>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</si>
  <si>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</si>
  <si>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</si>
  <si>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</si>
  <si>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</si>
  <si>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</si>
  <si>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</si>
  <si>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</si>
  <si>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</si>
  <si>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</si>
  <si>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</si>
  <si>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</si>
  <si>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</si>
  <si>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</si>
  <si>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</si>
  <si>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</si>
  <si>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</si>
  <si>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</si>
  <si>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</si>
  <si>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</si>
  <si>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</si>
  <si>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</si>
  <si>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</si>
  <si>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</si>
  <si>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</si>
  <si>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</si>
  <si>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</si>
  <si>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</si>
  <si>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</si>
  <si>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</si>
  <si>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</si>
  <si>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</si>
  <si>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</si>
  <si>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</si>
  <si>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</si>
  <si>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</si>
  <si>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</si>
  <si>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</si>
  <si>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</si>
  <si>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</si>
  <si>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</si>
  <si>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</si>
  <si>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</si>
  <si>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</si>
  <si>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</si>
  <si>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</si>
  <si>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</si>
  <si>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</si>
  <si>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</si>
  <si>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</si>
  <si>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</si>
  <si>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</si>
  <si>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</si>
  <si>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</si>
  <si>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</si>
  <si>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</si>
  <si>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</si>
  <si>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</si>
  <si>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</si>
  <si>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</si>
  <si>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</si>
  <si>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</si>
  <si>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</si>
  <si>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</si>
  <si>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</si>
  <si>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</si>
  <si>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</si>
  <si>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</si>
  <si>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</si>
  <si>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</si>
  <si>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</si>
  <si>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</si>
  <si>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</si>
  <si>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</si>
  <si>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</si>
  <si>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</si>
  <si>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</si>
  <si>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</si>
  <si>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</si>
  <si>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</si>
  <si>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</si>
  <si>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</si>
  <si>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</si>
  <si>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</si>
  <si>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</si>
  <si>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</si>
  <si>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</si>
  <si>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</si>
  <si>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</si>
  <si>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</si>
  <si>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</si>
  <si>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</si>
  <si>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</si>
  <si>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</si>
  <si>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</si>
  <si>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</si>
  <si>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</si>
  <si>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</si>
  <si>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</si>
  <si>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</si>
  <si>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</si>
  <si>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</si>
  <si>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</si>
  <si>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</si>
  <si>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</si>
  <si>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</si>
  <si>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</si>
  <si>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</si>
  <si>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</si>
  <si>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</si>
  <si>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</si>
  <si>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</si>
  <si>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</si>
  <si>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</si>
  <si>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</si>
  <si>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</si>
  <si>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</si>
  <si>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</si>
  <si>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</si>
  <si>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</si>
  <si>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</si>
  <si>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</si>
  <si>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</si>
  <si>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</si>
  <si>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</si>
  <si>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</si>
  <si>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</si>
  <si>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</si>
  <si>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</si>
  <si>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</si>
  <si>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</si>
  <si>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</si>
  <si>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</si>
  <si>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</si>
  <si>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</si>
  <si>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</si>
  <si>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</si>
  <si>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</si>
  <si>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</si>
  <si>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</si>
  <si>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</si>
  <si>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</si>
  <si>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</si>
  <si>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</si>
  <si>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</si>
  <si>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</si>
  <si>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</si>
  <si>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</si>
  <si>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</si>
  <si>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</si>
  <si>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</si>
  <si>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</si>
  <si>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</si>
  <si>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</si>
  <si>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</si>
  <si>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</si>
  <si>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</si>
  <si>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</si>
  <si>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</si>
  <si>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</si>
  <si>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</si>
  <si>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</si>
  <si>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</si>
  <si>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</si>
  <si>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</si>
  <si>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</si>
  <si>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</si>
  <si>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</si>
  <si>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</si>
  <si>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</si>
  <si>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</si>
  <si>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</si>
  <si>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</si>
  <si>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</si>
  <si>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</si>
  <si>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</si>
  <si>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</si>
  <si>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</si>
  <si>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</si>
  <si>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</si>
  <si>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</si>
  <si>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</si>
  <si>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</si>
  <si>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</si>
  <si>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</si>
  <si>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</si>
  <si>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</si>
  <si>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</si>
  <si>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</si>
  <si>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</si>
  <si>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</si>
  <si>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</si>
  <si>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</si>
  <si>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</si>
  <si>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</si>
  <si>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</si>
  <si>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</si>
  <si>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</si>
  <si>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</si>
  <si>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</si>
  <si>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</si>
  <si>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</si>
  <si>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</si>
  <si>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</si>
  <si>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</si>
  <si>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</si>
  <si>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</si>
  <si>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</si>
  <si>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</si>
  <si>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</si>
  <si>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</si>
  <si>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</si>
  <si>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</si>
  <si>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</si>
  <si>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</si>
  <si>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</si>
  <si>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</si>
  <si>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</si>
  <si>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</si>
  <si>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</si>
  <si>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</si>
  <si>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</si>
  <si>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</si>
  <si>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</si>
  <si>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</si>
  <si>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</si>
  <si>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</si>
  <si>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</si>
  <si>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</si>
  <si>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</si>
  <si>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</si>
  <si>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</si>
  <si>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</si>
  <si>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</si>
  <si>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</si>
  <si>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</si>
  <si>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</si>
  <si>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</si>
  <si>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</si>
  <si>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</si>
  <si>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</si>
  <si>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</si>
  <si>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</si>
  <si>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</si>
  <si>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</si>
  <si>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</si>
  <si>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</si>
  <si>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</si>
  <si>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</si>
  <si>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</si>
  <si>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</si>
  <si>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</si>
  <si>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</si>
  <si>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</si>
  <si>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</si>
  <si>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</si>
  <si>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</si>
  <si>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</si>
  <si>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</si>
  <si>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</si>
  <si>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</si>
  <si>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</si>
  <si>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</si>
  <si>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</si>
  <si>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</si>
  <si>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</si>
  <si>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</si>
  <si>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</si>
  <si>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</si>
  <si>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</si>
  <si>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</si>
  <si>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</si>
  <si>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</si>
  <si>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</si>
  <si>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</si>
  <si>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</si>
  <si>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</si>
  <si>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</si>
  <si>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</si>
  <si>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</si>
  <si>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</si>
  <si>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</si>
  <si>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</si>
  <si>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</si>
  <si>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</si>
  <si>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</si>
  <si>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</si>
  <si>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</si>
  <si>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</si>
  <si>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</si>
  <si>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</si>
  <si>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</si>
  <si>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</si>
  <si>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</si>
  <si>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</si>
  <si>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</si>
  <si>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</si>
  <si>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</si>
  <si>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</si>
  <si>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</si>
  <si>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</si>
  <si>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</si>
  <si>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</si>
  <si>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</si>
  <si>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</si>
  <si>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</si>
  <si>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</si>
  <si>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</si>
  <si>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</si>
  <si>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</si>
  <si>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</si>
  <si>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</si>
  <si>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</si>
  <si>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</si>
  <si>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</si>
  <si>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</si>
  <si>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</si>
  <si>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</si>
  <si>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</si>
  <si>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</si>
  <si>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</si>
  <si>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</si>
  <si>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</si>
  <si>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</si>
  <si>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</si>
  <si>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</si>
  <si>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</si>
  <si>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</si>
  <si>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</si>
  <si>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</si>
  <si>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</si>
  <si>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</si>
  <si>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</si>
  <si>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</si>
  <si>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</si>
  <si>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</si>
  <si>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</si>
  <si>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</si>
  <si>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</si>
  <si>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</si>
  <si>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</si>
  <si>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</si>
  <si>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</si>
  <si>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</si>
  <si>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</si>
  <si>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</si>
  <si>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</si>
  <si>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</si>
  <si>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</si>
  <si>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</si>
  <si>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</si>
  <si>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</si>
  <si>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</si>
  <si>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</si>
  <si>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</si>
  <si>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</si>
  <si>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</si>
  <si>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</si>
  <si>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</si>
  <si>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</si>
  <si>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</si>
  <si>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</si>
  <si>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</si>
  <si>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</si>
  <si>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</si>
  <si>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</si>
  <si>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</si>
  <si>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</si>
  <si>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</si>
  <si>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</si>
  <si>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</si>
  <si>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</si>
  <si>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</si>
  <si>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</si>
  <si>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</si>
  <si>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</si>
  <si>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</si>
  <si>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</si>
  <si>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</si>
  <si>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</si>
  <si>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</si>
  <si>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</si>
  <si>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</si>
  <si>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</si>
  <si>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</si>
  <si>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</si>
  <si>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</si>
  <si>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</si>
  <si>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</si>
  <si>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</si>
  <si>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</si>
  <si>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</si>
  <si>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</si>
  <si>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</si>
  <si>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</si>
  <si>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</si>
  <si>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</si>
  <si>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</si>
  <si>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</si>
  <si>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</si>
  <si>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</si>
  <si>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</si>
  <si>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</si>
  <si>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</si>
  <si>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</si>
  <si>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</si>
  <si>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</si>
  <si>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</si>
  <si>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</si>
  <si>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</si>
  <si>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</si>
  <si>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</si>
  <si>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</si>
  <si>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</si>
  <si>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</si>
  <si>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</si>
  <si>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</si>
  <si>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</si>
  <si>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</si>
  <si>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</si>
  <si>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</si>
  <si>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</si>
  <si>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</si>
  <si>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</si>
  <si>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</si>
  <si>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</si>
  <si>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</si>
  <si>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</si>
  <si>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</si>
  <si>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</si>
  <si>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</si>
  <si>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</si>
  <si>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</si>
  <si>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</si>
  <si>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</si>
  <si>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</si>
  <si>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</si>
  <si>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</si>
  <si>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</si>
  <si>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</si>
  <si>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</si>
  <si>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</si>
  <si>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</si>
  <si>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</si>
  <si>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</si>
  <si>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</si>
  <si>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</si>
  <si>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</si>
  <si>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</si>
  <si>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</si>
  <si>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</si>
  <si>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</si>
  <si>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</si>
  <si>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</si>
  <si>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</si>
  <si>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</si>
  <si>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</si>
  <si>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</si>
  <si>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</si>
  <si>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</si>
  <si>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</si>
  <si>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</si>
  <si>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</si>
  <si>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</si>
  <si>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</si>
  <si>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</si>
  <si>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</si>
  <si>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</si>
  <si>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</si>
  <si>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</si>
  <si>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</si>
  <si>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</si>
  <si>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</si>
  <si>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</si>
  <si>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</si>
  <si>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</si>
  <si>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</si>
  <si>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</si>
  <si>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</si>
  <si>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</si>
  <si>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</si>
  <si>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</si>
  <si>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</si>
  <si>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</si>
  <si>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</si>
  <si>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</si>
  <si>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</si>
  <si>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</si>
  <si>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</si>
  <si>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</si>
  <si>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</si>
  <si>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</si>
  <si>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</si>
  <si>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</si>
  <si>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</si>
  <si>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</si>
  <si>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</si>
  <si>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</si>
  <si>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</si>
  <si>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</si>
  <si>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</si>
  <si>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</si>
  <si>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</si>
  <si>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</si>
  <si>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</si>
  <si>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</si>
  <si>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</si>
  <si>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</si>
  <si>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</si>
  <si>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</si>
  <si>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</si>
  <si>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</si>
  <si>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</si>
  <si>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</si>
  <si>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</si>
  <si>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</si>
  <si>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</si>
  <si>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</si>
  <si>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</si>
  <si>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</si>
  <si>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</si>
  <si>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</si>
  <si>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</si>
  <si>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</si>
  <si>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</si>
  <si>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</si>
  <si>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</si>
  <si>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</si>
  <si>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</si>
  <si>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</si>
  <si>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</si>
  <si>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</si>
  <si>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</si>
  <si>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</si>
  <si>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</si>
  <si>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</si>
  <si>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</si>
  <si>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</si>
  <si>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</si>
  <si>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</si>
  <si>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</si>
  <si>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</si>
  <si>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</si>
  <si>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</si>
  <si>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</si>
  <si>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</si>
  <si>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</si>
  <si>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</si>
  <si>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</si>
  <si>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</si>
  <si>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</si>
  <si>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</si>
  <si>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</si>
  <si>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</si>
  <si>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</si>
  <si>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</si>
  <si>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</si>
  <si>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</si>
  <si>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</si>
  <si>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</si>
  <si>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</si>
  <si>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</si>
  <si>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</si>
  <si>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</si>
  <si>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</si>
  <si>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</si>
  <si>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</si>
  <si>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</si>
  <si>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</si>
  <si>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</si>
  <si>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</si>
  <si>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</si>
  <si>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</si>
  <si>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</si>
  <si>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</si>
  <si>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</si>
  <si>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</si>
  <si>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</si>
  <si>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</si>
  <si>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</si>
  <si>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</si>
  <si>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</si>
  <si>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</si>
  <si>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</si>
  <si>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</si>
  <si>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</si>
  <si>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</si>
  <si>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</si>
  <si>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</si>
  <si>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</si>
  <si>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</si>
  <si>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</si>
  <si>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</si>
  <si>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</si>
  <si>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</si>
  <si>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</si>
  <si>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</si>
  <si>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</si>
  <si>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</si>
  <si>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</si>
  <si>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</si>
  <si>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</si>
  <si>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</si>
  <si>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</si>
  <si>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</si>
  <si>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</si>
  <si>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</si>
  <si>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</si>
  <si>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</si>
  <si>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</si>
  <si>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</si>
  <si>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</si>
  <si>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</si>
  <si>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</si>
  <si>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</si>
  <si>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</si>
  <si>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</si>
  <si>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</si>
  <si>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</si>
  <si>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</si>
  <si>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</si>
  <si>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</si>
  <si>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</si>
  <si>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</si>
  <si>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</si>
  <si>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</si>
  <si>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</si>
  <si>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</si>
  <si>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</si>
  <si>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</si>
  <si>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</si>
  <si>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</si>
  <si>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</si>
  <si>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</si>
  <si>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</si>
  <si>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</si>
  <si>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</si>
  <si>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</si>
  <si>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</si>
  <si>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</si>
  <si>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</si>
  <si>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</si>
  <si>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</si>
  <si>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</si>
  <si>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</si>
  <si>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</si>
  <si>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</si>
  <si>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</si>
  <si>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</si>
  <si>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</si>
  <si>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</si>
  <si>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</si>
  <si>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</si>
  <si>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</si>
  <si>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</si>
  <si>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</si>
  <si>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</si>
  <si>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</si>
  <si>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</si>
  <si>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</si>
  <si>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</si>
  <si>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</si>
  <si>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</si>
  <si>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</si>
  <si>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</si>
  <si>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</si>
  <si>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</si>
  <si>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</si>
  <si>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</si>
  <si>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</si>
  <si>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</si>
  <si>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</si>
  <si>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</si>
  <si>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</si>
  <si>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</si>
  <si>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</si>
  <si>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</si>
  <si>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</si>
  <si>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</si>
  <si>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</si>
  <si>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</si>
  <si>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</si>
  <si>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</si>
  <si>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</si>
  <si>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</si>
  <si>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</si>
  <si>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</si>
  <si>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</si>
  <si>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</si>
  <si>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</si>
  <si>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</si>
  <si>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</si>
  <si>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</si>
  <si>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</si>
  <si>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</si>
  <si>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</si>
  <si>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</si>
  <si>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</si>
  <si>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</si>
  <si>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</si>
  <si>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</si>
  <si>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</si>
  <si>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</si>
  <si>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</si>
  <si>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</si>
  <si>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</si>
  <si>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</si>
  <si>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</si>
  <si>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</si>
  <si>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</si>
  <si>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</si>
  <si>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</si>
  <si>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</si>
  <si>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</si>
  <si>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</si>
  <si>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</si>
  <si>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</si>
  <si>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</si>
  <si>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</si>
  <si>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</si>
  <si>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</si>
  <si>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</si>
  <si>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</si>
  <si>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</si>
  <si>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</si>
  <si>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</si>
  <si>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</si>
  <si>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</si>
  <si>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</si>
  <si>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</si>
  <si>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</si>
  <si>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</si>
  <si>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</si>
  <si>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</si>
  <si>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</si>
  <si>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</si>
  <si>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</si>
  <si>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</si>
  <si>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</si>
  <si>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</si>
  <si>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</si>
  <si>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</si>
  <si>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</si>
  <si>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</si>
  <si>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</si>
  <si>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</si>
  <si>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</si>
  <si>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</si>
  <si>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</si>
  <si>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</si>
  <si>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</si>
  <si>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</si>
  <si>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</si>
  <si>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</si>
  <si>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</si>
  <si>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</si>
  <si>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</si>
  <si>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</si>
  <si>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</si>
  <si>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</si>
  <si>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</si>
  <si>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</si>
  <si>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</si>
  <si>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</si>
  <si>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</si>
  <si>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</si>
  <si>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</si>
  <si>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</si>
  <si>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</si>
  <si>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</si>
  <si>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</si>
  <si>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</si>
  <si>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</si>
  <si>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</si>
  <si>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</si>
  <si>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</si>
  <si>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</si>
  <si>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</si>
  <si>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</si>
  <si>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</si>
  <si>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</si>
  <si>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</si>
  <si>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</si>
  <si>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</si>
  <si>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</si>
  <si>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</si>
  <si>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</si>
  <si>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</si>
  <si>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</si>
  <si>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</si>
  <si>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</si>
  <si>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</si>
  <si>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</si>
  <si>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</si>
  <si>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</si>
  <si>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</si>
  <si>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</si>
  <si>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</si>
  <si>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</si>
  <si>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</si>
  <si>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</si>
  <si>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</si>
  <si>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</si>
  <si>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</si>
  <si>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</si>
  <si>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</si>
  <si>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</si>
  <si>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</si>
  <si>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</si>
  <si>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</si>
  <si>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</si>
  <si>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</si>
  <si>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</si>
  <si>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</si>
  <si>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</si>
  <si>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</si>
  <si>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</si>
  <si>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</si>
  <si>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</si>
  <si>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</si>
  <si>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</si>
  <si>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</si>
  <si>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</si>
  <si>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</si>
  <si>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</si>
  <si>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</si>
  <si>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</si>
  <si>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</si>
  <si>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</si>
  <si>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</si>
  <si>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</si>
  <si>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</si>
  <si>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</si>
  <si>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</si>
  <si>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</si>
  <si>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</si>
  <si>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</si>
  <si>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</si>
  <si>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</si>
  <si>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</si>
  <si>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</si>
  <si>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</si>
  <si>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</si>
  <si>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</si>
  <si>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</si>
  <si>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</si>
  <si>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</si>
  <si>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</si>
  <si>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</si>
  <si>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</si>
  <si>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</si>
  <si>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</si>
  <si>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</si>
  <si>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</si>
  <si>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</si>
  <si>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</si>
  <si>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</si>
  <si>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</si>
  <si>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</si>
  <si>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</si>
  <si>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</si>
  <si>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</si>
  <si>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</si>
  <si>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</si>
  <si>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</si>
  <si>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</si>
  <si>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</si>
  <si>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</si>
  <si>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</si>
  <si>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</si>
  <si>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</si>
  <si>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</si>
  <si>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</si>
  <si>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</si>
  <si>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</si>
  <si>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</si>
  <si>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</si>
  <si>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</si>
  <si>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</si>
  <si>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</si>
  <si>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</si>
  <si>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</si>
  <si>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</si>
  <si>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</si>
  <si>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</si>
  <si>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</si>
  <si>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</si>
  <si>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</si>
  <si>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</si>
  <si>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</si>
  <si>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</si>
  <si>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</si>
  <si>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</si>
  <si>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</si>
  <si>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</si>
  <si>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</si>
  <si>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</si>
  <si>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</si>
  <si>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</si>
  <si>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</si>
  <si>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</si>
  <si>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</si>
  <si>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</si>
  <si>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</si>
  <si>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</si>
  <si>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</si>
  <si>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</si>
  <si>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</si>
  <si>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</si>
  <si>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</si>
  <si>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</si>
  <si>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</si>
  <si>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</si>
  <si>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</si>
  <si>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</si>
  <si>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</si>
  <si>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</si>
  <si>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</si>
  <si>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</si>
  <si>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</si>
  <si>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</si>
  <si>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</si>
  <si>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</si>
  <si>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</si>
  <si>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</si>
  <si>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</si>
  <si>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</si>
  <si>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</si>
  <si>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</si>
  <si>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</si>
  <si>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</si>
  <si>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</si>
  <si>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</si>
  <si>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</si>
  <si>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</si>
  <si>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</si>
  <si>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</si>
  <si>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</si>
  <si>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</si>
  <si>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</si>
  <si>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</si>
  <si>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</si>
  <si>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</si>
  <si>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</si>
  <si>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</si>
  <si>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</si>
  <si>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</si>
  <si>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</si>
  <si>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</si>
  <si>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</si>
  <si>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</si>
  <si>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</si>
  <si>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</si>
  <si>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</si>
  <si>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</si>
  <si>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</si>
  <si>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</si>
  <si>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</si>
  <si>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</si>
  <si>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</si>
  <si>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</si>
  <si>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</si>
  <si>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</si>
  <si>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</si>
  <si>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</si>
  <si>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</si>
  <si>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</si>
  <si>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</si>
  <si>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</si>
  <si>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</si>
  <si>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</si>
  <si>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</si>
  <si>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</si>
  <si>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</si>
  <si>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</si>
  <si>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</si>
  <si>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</si>
  <si>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</si>
  <si>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</si>
  <si>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</si>
  <si>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</si>
  <si>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</si>
  <si>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</si>
  <si>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</si>
  <si>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</si>
  <si>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</si>
  <si>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</si>
  <si>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</si>
  <si>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</si>
  <si>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</si>
  <si>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</si>
  <si>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</si>
  <si>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</si>
  <si>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</si>
  <si>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</si>
  <si>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</si>
  <si>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</si>
  <si>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</si>
  <si>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</si>
  <si>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</si>
  <si>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</si>
  <si>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</si>
  <si>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</si>
  <si>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</si>
  <si>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</si>
  <si>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</si>
  <si>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</si>
  <si>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</si>
  <si>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</si>
  <si>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</si>
  <si>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</si>
  <si>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</si>
  <si>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</si>
  <si>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</si>
  <si>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</si>
  <si>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</si>
  <si>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</si>
  <si>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</si>
  <si>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</si>
  <si>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</si>
  <si>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</si>
  <si>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</si>
  <si>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</si>
  <si>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</si>
  <si>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</si>
  <si>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</si>
  <si>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</si>
  <si>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</si>
  <si>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</si>
  <si>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</si>
  <si>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</si>
  <si>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</si>
  <si>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</si>
  <si>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</si>
  <si>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</si>
  <si>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</si>
  <si>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</si>
  <si>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</si>
  <si>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</si>
  <si>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</si>
  <si>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</si>
  <si>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</si>
  <si>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</si>
  <si>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</si>
  <si>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</si>
  <si>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</si>
  <si>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</si>
  <si>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</si>
  <si>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</si>
  <si>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</si>
  <si>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</si>
  <si>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</si>
  <si>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</si>
  <si>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</si>
  <si>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</si>
  <si>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</si>
  <si>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</si>
  <si>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</si>
  <si>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</si>
  <si>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</si>
  <si>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</si>
  <si>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</si>
  <si>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</si>
  <si>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</si>
  <si>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</si>
  <si>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</si>
  <si>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</si>
  <si>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</si>
  <si>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</si>
  <si>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</si>
  <si>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</si>
  <si>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</si>
  <si>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</si>
  <si>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</si>
  <si>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</si>
  <si>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</si>
  <si>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</si>
  <si>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</si>
  <si>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</si>
  <si>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</si>
  <si>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</si>
  <si>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</si>
  <si>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</si>
  <si>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</si>
  <si>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</si>
  <si>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</si>
  <si>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</si>
  <si>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</si>
  <si>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</si>
  <si>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</si>
  <si>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</si>
  <si>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</si>
  <si>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</si>
  <si>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</si>
  <si>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</si>
  <si>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</si>
  <si>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</si>
  <si>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</si>
  <si>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</si>
  <si>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</si>
  <si>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</si>
  <si>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</si>
  <si>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</si>
  <si>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</si>
  <si>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</si>
  <si>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</si>
  <si>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</si>
  <si>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</si>
  <si>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</si>
  <si>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</si>
  <si>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</si>
  <si>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</si>
  <si>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</si>
  <si>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</si>
  <si>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</si>
  <si>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</si>
  <si>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</si>
  <si>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</si>
  <si>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</si>
  <si>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</si>
  <si>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</si>
  <si>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</si>
  <si>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</si>
  <si>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</si>
  <si>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</si>
  <si>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</si>
  <si>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</si>
  <si>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</si>
  <si>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</si>
  <si>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</si>
  <si>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</si>
  <si>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</si>
  <si>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</si>
  <si>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</si>
  <si>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</si>
  <si>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</si>
  <si>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</si>
  <si>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</si>
  <si>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</si>
  <si>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</si>
  <si>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</si>
  <si>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</si>
  <si>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</si>
  <si>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</si>
  <si>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</si>
  <si>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</si>
  <si>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</si>
  <si>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</si>
  <si>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</si>
  <si>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</si>
  <si>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</si>
  <si>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</si>
  <si>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</si>
  <si>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</si>
  <si>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</si>
  <si>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</si>
  <si>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</si>
  <si>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</si>
  <si>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</si>
  <si>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</si>
  <si>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</si>
  <si>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</si>
  <si>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</si>
  <si>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</si>
  <si>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</si>
  <si>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</si>
  <si>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</si>
  <si>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</si>
  <si>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</si>
  <si>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</si>
  <si>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</si>
  <si>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</si>
  <si>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</si>
  <si>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</si>
  <si>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</si>
  <si>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</si>
  <si>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</si>
  <si>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</si>
  <si>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</si>
  <si>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</si>
  <si>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</si>
  <si>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</si>
  <si>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</si>
  <si>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</si>
  <si>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</si>
  <si>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</si>
  <si>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</si>
  <si>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</si>
  <si>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</si>
  <si>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</si>
  <si>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</si>
  <si>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</si>
  <si>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</si>
  <si>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</si>
  <si>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</si>
  <si>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</si>
  <si>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</si>
  <si>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</si>
  <si>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</si>
  <si>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</si>
  <si>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</si>
  <si>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</si>
  <si>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</si>
  <si>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</si>
  <si>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</si>
  <si>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</si>
  <si>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</si>
  <si>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</si>
  <si>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</si>
  <si>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</si>
  <si>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</si>
  <si>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</si>
  <si>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</si>
  <si>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</si>
  <si>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</si>
  <si>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</si>
  <si>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</si>
  <si>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</si>
  <si>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</si>
  <si>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</si>
  <si>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</si>
  <si>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</si>
  <si>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</si>
  <si>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</si>
  <si>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</si>
  <si>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</si>
  <si>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</si>
  <si>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</si>
  <si>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</si>
  <si>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</si>
  <si>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</si>
  <si>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</si>
  <si>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</si>
  <si>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</si>
  <si>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</si>
  <si>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</si>
  <si>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</si>
  <si>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</si>
  <si>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</si>
  <si>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</si>
  <si>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</si>
  <si>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</si>
  <si>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</si>
  <si>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</si>
  <si>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</si>
  <si>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</si>
  <si>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</si>
  <si>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</si>
  <si>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</si>
  <si>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</si>
  <si>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</si>
  <si>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</si>
  <si>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</si>
  <si>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</si>
  <si>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</si>
  <si>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</si>
  <si>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</si>
  <si>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</si>
  <si>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</si>
  <si>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</si>
  <si>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</si>
  <si>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</si>
  <si>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</si>
  <si>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</si>
  <si>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</si>
  <si>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</si>
  <si>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</si>
  <si>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</si>
  <si>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</si>
  <si>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</si>
  <si>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</si>
  <si>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</si>
  <si>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</si>
  <si>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</si>
  <si>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</si>
  <si>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</si>
  <si>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</si>
  <si>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</si>
  <si>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</si>
  <si>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</si>
  <si>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</si>
  <si>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</si>
  <si>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</si>
  <si>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</si>
  <si>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</si>
  <si>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</si>
  <si>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</si>
  <si>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</si>
  <si>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</si>
  <si>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</si>
  <si>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</si>
  <si>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</si>
  <si>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</si>
  <si>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</si>
  <si>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</si>
  <si>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</si>
  <si>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</si>
  <si>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</si>
  <si>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</si>
  <si>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</si>
  <si>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</si>
  <si>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</si>
  <si>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</si>
  <si>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</si>
  <si>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</si>
  <si>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</si>
  <si>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</si>
  <si>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</si>
  <si>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</si>
  <si>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</si>
  <si>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</si>
  <si>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</si>
  <si>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</si>
  <si>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</si>
  <si>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</si>
  <si>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</si>
  <si>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</si>
  <si>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</si>
  <si>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</si>
  <si>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</si>
  <si>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</si>
  <si>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</si>
  <si>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</si>
  <si>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</si>
  <si>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</si>
  <si>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</si>
  <si>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</si>
  <si>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</si>
  <si>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</si>
  <si>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</si>
  <si>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</si>
  <si>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</si>
  <si>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</si>
  <si>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</si>
  <si>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</si>
  <si>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</si>
  <si>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</si>
  <si>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</si>
  <si>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</si>
  <si>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</si>
  <si>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</si>
  <si>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</si>
  <si>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</si>
  <si>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</si>
  <si>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</si>
  <si>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</si>
  <si>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</si>
  <si>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</si>
  <si>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</si>
  <si>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</si>
  <si>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</si>
  <si>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</si>
  <si>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</si>
  <si>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</si>
  <si>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</si>
  <si>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</si>
  <si>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</si>
  <si>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</si>
  <si>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</si>
  <si>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</si>
  <si>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</si>
  <si>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</si>
  <si>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</si>
  <si>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</si>
  <si>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</si>
  <si>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</si>
  <si>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</si>
  <si>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</si>
  <si>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</si>
  <si>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</si>
  <si>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</si>
  <si>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</si>
  <si>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</si>
  <si>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</si>
  <si>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</si>
  <si>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</si>
  <si>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</si>
  <si>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</si>
  <si>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</si>
  <si>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</si>
  <si>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</si>
  <si>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</si>
  <si>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</si>
  <si>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</si>
  <si>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</si>
  <si>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</si>
  <si>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</si>
  <si>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</si>
  <si>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</si>
  <si>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</si>
  <si>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</si>
  <si>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</si>
  <si>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</si>
  <si>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</si>
  <si>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</si>
  <si>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</si>
  <si>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</si>
  <si>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</si>
  <si>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</si>
  <si>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</si>
  <si>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</si>
  <si>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</si>
  <si>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</si>
  <si>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</si>
  <si>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</si>
  <si>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</si>
  <si>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</si>
  <si>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</si>
  <si>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</si>
  <si>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</si>
  <si>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</si>
  <si>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</si>
  <si>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</si>
  <si>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</si>
  <si>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</si>
  <si>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</si>
  <si>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</si>
  <si>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</si>
  <si>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</si>
  <si>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</si>
  <si>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</si>
  <si>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</si>
  <si>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</si>
  <si>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</si>
  <si>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</si>
  <si>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</si>
  <si>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</si>
  <si>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</si>
  <si>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</si>
  <si>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</si>
  <si>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</si>
  <si>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</si>
  <si>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</si>
  <si>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</si>
  <si>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</si>
  <si>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</si>
  <si>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</si>
  <si>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</si>
  <si>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</si>
  <si>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</si>
  <si>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</si>
  <si>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</si>
  <si>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</si>
  <si>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</si>
  <si>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</si>
  <si>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</si>
  <si>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</si>
  <si>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</si>
  <si>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</si>
  <si>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</si>
  <si>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</si>
  <si>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</si>
  <si>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</si>
  <si>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</si>
  <si>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</si>
  <si>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</si>
  <si>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</si>
  <si>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</si>
  <si>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</si>
  <si>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</si>
  <si>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</si>
  <si>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</si>
  <si>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</si>
  <si>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</si>
  <si>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</si>
  <si>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</si>
  <si>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</si>
  <si>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</si>
  <si>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</si>
  <si>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</si>
  <si>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</si>
  <si>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</si>
  <si>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</si>
  <si>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</si>
  <si>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</si>
  <si>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</si>
  <si>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</si>
  <si>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</si>
  <si>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</si>
  <si>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</si>
  <si>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</si>
  <si>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</si>
  <si>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</si>
  <si>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</si>
  <si>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</si>
  <si>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</si>
  <si>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</si>
  <si>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</si>
  <si>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</si>
  <si>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</si>
  <si>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</si>
  <si>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</si>
  <si>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</si>
  <si>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</si>
  <si>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</si>
  <si>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</si>
  <si>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</si>
  <si>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</si>
  <si>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</si>
  <si>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</si>
  <si>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</si>
  <si>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</si>
  <si>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</si>
  <si>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</si>
  <si>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</si>
  <si>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</si>
  <si>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</si>
  <si>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</si>
  <si>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</si>
  <si>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</si>
  <si>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</si>
  <si>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</si>
  <si>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</si>
  <si>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</si>
  <si>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</si>
  <si>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</si>
  <si>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</si>
  <si>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</si>
  <si>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</si>
  <si>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</si>
  <si>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</si>
  <si>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</si>
  <si>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</si>
  <si>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</si>
  <si>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</si>
  <si>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</si>
  <si>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</si>
  <si>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</si>
  <si>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</si>
  <si>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</si>
  <si>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</si>
  <si>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</si>
  <si>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</si>
  <si>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</si>
  <si>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</si>
  <si>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</si>
  <si>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</si>
  <si>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</si>
  <si>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</si>
  <si>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</si>
  <si>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</si>
  <si>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</si>
  <si>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</si>
  <si>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</si>
  <si>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</si>
  <si>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</si>
  <si>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</si>
  <si>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</si>
  <si>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</si>
  <si>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</si>
  <si>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</si>
  <si>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</si>
  <si>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</si>
  <si>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</si>
  <si>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</si>
  <si>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</si>
  <si>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</si>
  <si>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</si>
  <si>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</si>
  <si>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</si>
  <si>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</si>
  <si>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</si>
  <si>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</si>
  <si>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</si>
  <si>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</si>
  <si>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</si>
  <si>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</si>
  <si>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</si>
  <si>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</si>
  <si>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</si>
  <si>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</si>
  <si>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</si>
  <si>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</si>
  <si>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</si>
  <si>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</si>
  <si>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</si>
  <si>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</si>
  <si>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</si>
  <si>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</si>
  <si>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</si>
  <si>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</si>
  <si>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</si>
  <si>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</si>
  <si>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</si>
  <si>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</si>
  <si>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</si>
  <si>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</si>
  <si>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</si>
  <si>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</si>
  <si>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</si>
  <si>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</si>
  <si>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</si>
  <si>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</si>
  <si>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</si>
  <si>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</si>
  <si>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</si>
  <si>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</si>
  <si>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</si>
  <si>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</si>
  <si>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</si>
  <si>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</si>
  <si>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</si>
  <si>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</si>
  <si>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</si>
  <si>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</si>
  <si>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</si>
  <si>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</si>
  <si>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</si>
  <si>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</si>
  <si>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</si>
  <si>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</si>
  <si>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</si>
  <si>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</si>
  <si>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</si>
  <si>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</si>
  <si>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</si>
  <si>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</si>
  <si>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</si>
  <si>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</si>
  <si>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</si>
  <si>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</si>
  <si>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</si>
  <si>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</si>
  <si>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</si>
  <si>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</si>
  <si>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</si>
  <si>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</si>
  <si>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</si>
  <si>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</si>
  <si>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</si>
  <si>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</si>
  <si>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</si>
  <si>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</si>
  <si>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</si>
  <si>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</si>
  <si>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</si>
  <si>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</si>
  <si>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</si>
  <si>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</si>
  <si>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</si>
  <si>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</si>
  <si>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</si>
  <si>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</si>
  <si>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</si>
  <si>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</si>
  <si>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</si>
  <si>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</si>
  <si>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</si>
  <si>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</si>
  <si>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</si>
  <si>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</si>
  <si>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</si>
  <si>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</si>
  <si>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</si>
  <si>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</si>
  <si>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</si>
  <si>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</si>
  <si>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</si>
  <si>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</si>
  <si>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</si>
  <si>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</si>
  <si>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</si>
  <si>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</si>
  <si>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</si>
  <si>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</si>
  <si>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</si>
  <si>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</si>
  <si>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</si>
  <si>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</si>
  <si>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</si>
  <si>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</si>
  <si>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</si>
  <si>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</si>
  <si>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</si>
  <si>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</si>
  <si>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</si>
  <si>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</si>
  <si>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</si>
  <si>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</si>
  <si>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</si>
  <si>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</si>
  <si>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</si>
  <si>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</si>
  <si>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</si>
  <si>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</si>
  <si>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</si>
  <si>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</si>
  <si>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</si>
  <si>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</si>
  <si>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</si>
  <si>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</si>
  <si>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</si>
  <si>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</si>
  <si>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</si>
  <si>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</si>
  <si>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</si>
  <si>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</si>
  <si>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</si>
  <si>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</si>
  <si>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</si>
  <si>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</si>
  <si>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</si>
  <si>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</si>
  <si>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</si>
  <si>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</si>
  <si>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</si>
  <si>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</si>
  <si>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</si>
  <si>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</si>
  <si>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</si>
  <si>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</si>
  <si>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</si>
  <si>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</si>
  <si>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</si>
  <si>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</si>
  <si>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</si>
  <si>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</si>
  <si>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</si>
  <si>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</si>
  <si>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</si>
  <si>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</si>
  <si>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</si>
  <si>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</si>
  <si>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</si>
  <si>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</si>
  <si>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</si>
  <si>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</si>
  <si>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</si>
  <si>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</si>
  <si>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</si>
  <si>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</si>
  <si>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</si>
  <si>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</si>
  <si>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</si>
  <si>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</si>
  <si>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</si>
  <si>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</si>
  <si>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</si>
  <si>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</si>
  <si>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</si>
  <si>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</si>
  <si>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</si>
  <si>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</si>
  <si>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</si>
  <si>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</si>
  <si>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</si>
  <si>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</si>
  <si>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</si>
  <si>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</si>
  <si>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</si>
  <si>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</si>
  <si>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</si>
  <si>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</si>
  <si>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</si>
  <si>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</si>
  <si>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</si>
  <si>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</si>
  <si>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</si>
  <si>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</si>
  <si>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</si>
  <si>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</si>
  <si>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</si>
  <si>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</si>
  <si>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</si>
  <si>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</si>
  <si>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</si>
  <si>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</si>
  <si>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</si>
  <si>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</si>
  <si>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</si>
  <si>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</si>
  <si>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</si>
  <si>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</si>
  <si>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</si>
  <si>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</si>
  <si>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</si>
  <si>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</si>
  <si>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</si>
  <si>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</si>
  <si>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</si>
  <si>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</si>
  <si>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</si>
  <si>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</si>
  <si>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</si>
  <si>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</si>
  <si>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</si>
  <si>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</si>
  <si>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</si>
  <si>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</si>
  <si>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</si>
  <si>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</si>
  <si>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</si>
  <si>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</si>
  <si>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</si>
  <si>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</si>
  <si>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</si>
  <si>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</si>
  <si>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</si>
  <si>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</si>
  <si>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</si>
  <si>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</si>
  <si>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</si>
  <si>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</si>
  <si>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</si>
  <si>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</si>
  <si>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</si>
  <si>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</si>
  <si>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</si>
  <si>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</si>
  <si>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</si>
  <si>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</si>
  <si>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</si>
  <si>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</si>
  <si>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</si>
  <si>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</si>
  <si>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</si>
  <si>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</si>
  <si>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</si>
  <si>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</si>
  <si>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</si>
  <si>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</si>
  <si>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</si>
  <si>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</si>
  <si>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</si>
  <si>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</si>
  <si>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</si>
  <si>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</si>
  <si>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</si>
  <si>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</si>
  <si>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</si>
  <si>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</si>
  <si>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</si>
  <si>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</si>
  <si>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</si>
  <si>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</si>
  <si>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</si>
  <si>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</si>
  <si>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</si>
  <si>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</si>
  <si>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</si>
  <si>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</si>
  <si>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</si>
  <si>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</si>
  <si>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</si>
  <si>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</si>
  <si>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</si>
  <si>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</si>
  <si>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</si>
  <si>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</si>
  <si>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</si>
  <si>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</si>
  <si>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</si>
  <si>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</si>
  <si>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</si>
  <si>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</si>
  <si>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</si>
  <si>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</si>
  <si>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</si>
  <si>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</si>
  <si>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</si>
  <si>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</si>
  <si>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</si>
  <si>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</si>
  <si>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</si>
  <si>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</si>
  <si>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</si>
  <si>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</si>
  <si>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</si>
  <si>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</si>
  <si>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</si>
  <si>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</si>
  <si>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</si>
  <si>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</si>
  <si>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</si>
  <si>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</si>
  <si>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</si>
  <si>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</si>
  <si>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</si>
  <si>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</si>
  <si>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</si>
  <si>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</si>
  <si>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</si>
  <si>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</si>
  <si>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</si>
  <si>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</si>
  <si>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</si>
  <si>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</si>
  <si>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</si>
  <si>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</si>
  <si>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</si>
  <si>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</si>
  <si>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</si>
  <si>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</si>
  <si>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</si>
  <si>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</si>
  <si>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</si>
  <si>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</si>
  <si>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</si>
  <si>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</si>
  <si>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</si>
  <si>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</si>
  <si>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</si>
  <si>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</si>
  <si>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</si>
  <si>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</si>
  <si>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</si>
  <si>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</si>
  <si>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</si>
  <si>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</si>
  <si>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</si>
  <si>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</si>
  <si>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</si>
  <si>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</si>
  <si>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</si>
  <si>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</si>
  <si>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</si>
  <si>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</si>
  <si>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</si>
  <si>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</si>
  <si>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</si>
  <si>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</si>
  <si>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</si>
  <si>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</si>
  <si>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</si>
  <si>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</si>
  <si>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</si>
  <si>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</si>
  <si>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</si>
  <si>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</si>
  <si>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</si>
  <si>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</si>
  <si>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</si>
  <si>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</si>
  <si>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</si>
  <si>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</si>
  <si>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</si>
  <si>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</si>
  <si>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</si>
  <si>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</si>
  <si>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</si>
  <si>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</si>
  <si>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</si>
  <si>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</si>
  <si>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</si>
  <si>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</si>
  <si>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</si>
  <si>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</si>
  <si>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</si>
  <si>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</si>
  <si>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</si>
  <si>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</si>
  <si>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</si>
  <si>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</si>
  <si>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</si>
  <si>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</si>
  <si>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</si>
  <si>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</si>
  <si>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</si>
  <si>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</si>
  <si>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</si>
  <si>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</si>
  <si>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</si>
  <si>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</si>
  <si>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</si>
  <si>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</si>
  <si>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</si>
  <si>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</si>
  <si>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</si>
  <si>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</si>
  <si>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</si>
  <si>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</si>
  <si>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</si>
  <si>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</si>
  <si>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</si>
  <si>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</si>
  <si>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</si>
  <si>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</si>
  <si>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</si>
  <si>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</si>
  <si>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</si>
  <si>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</si>
  <si>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</si>
  <si>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</si>
  <si>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</si>
  <si>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</si>
  <si>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</si>
  <si>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</si>
  <si>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</si>
  <si>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</si>
  <si>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</si>
  <si>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</si>
  <si>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</si>
  <si>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</si>
  <si>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</si>
  <si>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</si>
  <si>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</si>
  <si>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</si>
  <si>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</si>
  <si>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</si>
  <si>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</si>
  <si>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</si>
  <si>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</si>
  <si>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</si>
  <si>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</si>
  <si>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</si>
  <si>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</si>
  <si>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</si>
  <si>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</si>
  <si>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</si>
  <si>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</si>
  <si>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</si>
  <si>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</si>
  <si>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</si>
  <si>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</si>
  <si>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</si>
  <si>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</si>
  <si>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</si>
  <si>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</si>
  <si>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</si>
  <si>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</si>
  <si>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</si>
  <si>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</si>
  <si>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</si>
  <si>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</si>
  <si>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</si>
  <si>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</si>
  <si>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</si>
  <si>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</si>
  <si>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</si>
  <si>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</si>
  <si>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</si>
  <si>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</si>
  <si>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</si>
  <si>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</si>
  <si>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</si>
  <si>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</si>
  <si>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</si>
  <si>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</si>
  <si>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</si>
  <si>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</si>
  <si>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</si>
  <si>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</si>
  <si>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</si>
  <si>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</si>
  <si>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</si>
  <si>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</si>
  <si>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</si>
  <si>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</si>
  <si>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</si>
  <si>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</si>
  <si>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</si>
  <si>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</si>
  <si>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</si>
  <si>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</si>
  <si>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</si>
  <si>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</si>
  <si>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</si>
  <si>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</si>
  <si>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</si>
  <si>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</si>
  <si>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</si>
  <si>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</si>
  <si>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</si>
  <si>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</si>
  <si>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</si>
  <si>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</si>
  <si>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</si>
  <si>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</si>
  <si>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</si>
  <si>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</si>
  <si>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</si>
  <si>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</si>
  <si>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</si>
  <si>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</si>
  <si>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</si>
  <si>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</si>
  <si>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</si>
  <si>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</si>
  <si>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</si>
  <si>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</si>
  <si>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</si>
  <si>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</si>
  <si>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</si>
  <si>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</si>
  <si>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</si>
  <si>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</si>
  <si>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</si>
  <si>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</si>
  <si>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</si>
  <si>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</si>
  <si>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</si>
  <si>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</si>
  <si>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</si>
  <si>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</si>
  <si>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</si>
  <si>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</si>
  <si>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</si>
  <si>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</si>
  <si>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</si>
  <si>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</si>
  <si>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</si>
  <si>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</si>
  <si>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</si>
  <si>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</si>
  <si>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</si>
  <si>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</si>
  <si>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</si>
  <si>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</si>
  <si>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</si>
  <si>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</si>
  <si>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</si>
  <si>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</si>
  <si>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</si>
  <si>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</si>
  <si>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</si>
  <si>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</si>
  <si>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</si>
  <si>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</si>
  <si>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</si>
  <si>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</si>
  <si>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</si>
  <si>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</si>
  <si>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</si>
  <si>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</si>
  <si>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</si>
  <si>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</si>
  <si>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</si>
  <si>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</si>
  <si>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</si>
  <si>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</si>
  <si>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</si>
  <si>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</si>
  <si>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</si>
  <si>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</si>
  <si>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</si>
  <si>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</si>
  <si>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</si>
  <si>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</si>
  <si>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</si>
  <si>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</si>
  <si>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</si>
  <si>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</si>
  <si>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</si>
  <si>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</si>
  <si>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</si>
  <si>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</si>
  <si>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</si>
  <si>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</si>
  <si>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</si>
  <si>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</si>
  <si>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</si>
  <si>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</si>
  <si>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</si>
  <si>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</si>
  <si>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</si>
  <si>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</si>
  <si>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</si>
  <si>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</si>
  <si>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</si>
  <si>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</si>
  <si>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</si>
  <si>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</si>
  <si>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</si>
  <si>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</si>
  <si>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</si>
  <si>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</si>
  <si>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</si>
  <si>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</si>
  <si>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</si>
  <si>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</si>
  <si>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</si>
  <si>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</si>
  <si>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</si>
  <si>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</si>
  <si>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</si>
  <si>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</si>
  <si>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</si>
  <si>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</si>
  <si>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</si>
  <si>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</si>
  <si>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</si>
  <si>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</si>
  <si>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</si>
  <si>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</si>
  <si>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</si>
  <si>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</si>
  <si>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</si>
  <si>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</si>
  <si>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</si>
  <si>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</si>
  <si>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</si>
  <si>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</si>
  <si>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</si>
  <si>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</si>
  <si>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</si>
  <si>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</si>
  <si>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</si>
  <si>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</si>
  <si>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</si>
  <si>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</si>
  <si>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</si>
  <si>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</si>
  <si>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</si>
  <si>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</si>
  <si>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</si>
  <si>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</si>
  <si>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</si>
  <si>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</si>
  <si>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</si>
  <si>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</si>
  <si>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</si>
  <si>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</si>
  <si>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</si>
  <si>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</si>
  <si>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</si>
  <si>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</si>
  <si>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</si>
  <si>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</si>
  <si>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</si>
  <si>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</si>
  <si>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</si>
  <si>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</si>
  <si>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</si>
  <si>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</si>
  <si>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</si>
  <si>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</si>
  <si>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</si>
  <si>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</si>
  <si>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</si>
  <si>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</si>
  <si>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</si>
  <si>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</si>
  <si>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</si>
  <si>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</si>
  <si>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</si>
  <si>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</si>
  <si>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</si>
  <si>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</si>
  <si>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</si>
  <si>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</si>
  <si>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</si>
  <si>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</si>
  <si>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</si>
  <si>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</si>
  <si>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</si>
  <si>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</si>
  <si>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</si>
  <si>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</si>
  <si>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</si>
  <si>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</si>
  <si>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</si>
  <si>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</si>
  <si>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</si>
  <si>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</si>
  <si>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</si>
  <si>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</si>
  <si>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</si>
  <si>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</si>
  <si>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</si>
  <si>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</si>
  <si>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</si>
  <si>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</si>
  <si>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</si>
  <si>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</si>
  <si>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</si>
  <si>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</si>
  <si>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</si>
  <si>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</si>
  <si>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</si>
  <si>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</si>
  <si>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</si>
  <si>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</si>
  <si>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</si>
  <si>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</si>
  <si>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</si>
  <si>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</si>
  <si>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</si>
  <si>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</si>
  <si>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</si>
  <si>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</si>
  <si>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</si>
  <si>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</si>
  <si>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</si>
  <si>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</si>
  <si>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</si>
  <si>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</si>
  <si>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</si>
  <si>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</si>
  <si>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</si>
  <si>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</si>
  <si>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</si>
  <si>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</si>
  <si>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</si>
  <si>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</si>
  <si>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</si>
  <si>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</si>
  <si>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</si>
  <si>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</si>
  <si>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</si>
  <si>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</si>
  <si>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</si>
  <si>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</si>
  <si>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</si>
  <si>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</si>
  <si>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</si>
  <si>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</si>
  <si>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</si>
  <si>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</si>
  <si>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</si>
  <si>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</si>
  <si>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</si>
  <si>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</si>
  <si>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</si>
  <si>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</si>
  <si>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</si>
  <si>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</si>
  <si>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</si>
  <si>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</si>
  <si>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</si>
  <si>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</si>
  <si>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</si>
  <si>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</si>
  <si>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</si>
  <si>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</si>
  <si>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</si>
  <si>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</si>
  <si>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</si>
  <si>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</si>
  <si>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</si>
  <si>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</si>
  <si>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</si>
  <si>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</si>
  <si>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</si>
  <si>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</si>
  <si>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</si>
  <si>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</si>
  <si>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</si>
  <si>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</si>
  <si>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</si>
  <si>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</si>
  <si>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</si>
  <si>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</si>
  <si>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</si>
  <si>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</si>
  <si>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</si>
  <si>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</si>
  <si>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</si>
  <si>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</si>
  <si>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</si>
  <si>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</si>
  <si>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</si>
  <si>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</si>
  <si>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</si>
  <si>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</si>
  <si>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</si>
  <si>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</si>
  <si>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</si>
  <si>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</si>
  <si>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</si>
  <si>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</si>
  <si>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</si>
  <si>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</si>
  <si>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</si>
  <si>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</si>
  <si>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</si>
  <si>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</si>
  <si>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</si>
  <si>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</si>
  <si>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</si>
  <si>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</si>
  <si>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</si>
  <si>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</si>
  <si>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</si>
  <si>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</si>
  <si>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</si>
  <si>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</si>
  <si>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</si>
  <si>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</si>
  <si>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</si>
  <si>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</si>
  <si>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</si>
  <si>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</si>
  <si>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</si>
  <si>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</si>
  <si>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</si>
  <si>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</si>
  <si>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</si>
  <si>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</si>
  <si>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</si>
  <si>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</si>
  <si>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</si>
  <si>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</si>
  <si>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</si>
  <si>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</si>
  <si>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</si>
  <si>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</si>
  <si>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</si>
  <si>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</si>
  <si>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</si>
  <si>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</si>
  <si>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</si>
  <si>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</si>
  <si>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</si>
  <si>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</si>
  <si>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</si>
  <si>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</si>
  <si>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</si>
  <si>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</si>
  <si>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</si>
  <si>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</si>
  <si>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</si>
  <si>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</si>
  <si>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</si>
  <si>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</si>
  <si>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</si>
  <si>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</si>
  <si>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</si>
  <si>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</si>
  <si>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</si>
  <si>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</si>
  <si>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</si>
  <si>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</si>
  <si>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</si>
  <si>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</si>
  <si>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</si>
  <si>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</si>
  <si>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</si>
  <si>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</si>
  <si>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</si>
  <si>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</si>
  <si>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</si>
  <si>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</si>
  <si>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</si>
  <si>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</si>
  <si>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</si>
  <si>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</si>
  <si>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</si>
  <si>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</si>
  <si>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</si>
  <si>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</si>
  <si>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</si>
  <si>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</si>
  <si>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</si>
  <si>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</si>
  <si>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</si>
  <si>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</si>
  <si>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</si>
  <si>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</si>
  <si>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</si>
  <si>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</si>
  <si>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</si>
  <si>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</si>
  <si>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</si>
  <si>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</si>
  <si>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</si>
  <si>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</si>
  <si>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</si>
  <si>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</si>
  <si>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</si>
  <si>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</si>
  <si>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</si>
  <si>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</si>
  <si>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</si>
  <si>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</si>
  <si>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</si>
  <si>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</si>
  <si>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</si>
  <si>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</si>
  <si>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</si>
  <si>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</si>
  <si>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</si>
  <si>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</si>
  <si>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</si>
  <si>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</si>
  <si>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</si>
  <si>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</si>
  <si>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</si>
  <si>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</si>
  <si>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</si>
  <si>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</si>
  <si>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</si>
  <si>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</si>
  <si>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</si>
  <si>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</si>
  <si>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</si>
  <si>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</si>
  <si>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</si>
  <si>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</si>
  <si>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</si>
  <si>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</si>
  <si>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</si>
  <si>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</si>
  <si>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</si>
  <si>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</si>
  <si>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</si>
  <si>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</si>
  <si>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</si>
  <si>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</si>
  <si>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</si>
  <si>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</si>
  <si>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</si>
  <si>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</si>
  <si>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</si>
  <si>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</si>
  <si>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</si>
  <si>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</si>
  <si>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</si>
  <si>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</si>
  <si>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</si>
  <si>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</si>
  <si>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</si>
  <si>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</si>
  <si>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</si>
  <si>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</si>
  <si>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</si>
  <si>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</si>
  <si>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</si>
  <si>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</si>
  <si>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</si>
  <si>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</si>
  <si>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</si>
  <si>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</si>
  <si>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</si>
  <si>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</si>
  <si>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</si>
  <si>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</si>
  <si>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</si>
  <si>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</si>
  <si>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</si>
  <si>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</si>
  <si>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</si>
  <si>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</si>
  <si>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</si>
  <si>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</si>
  <si>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</si>
  <si>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</si>
  <si>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</si>
  <si>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</si>
  <si>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</si>
  <si>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</si>
  <si>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</si>
  <si>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</si>
  <si>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</si>
  <si>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</si>
  <si>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</si>
  <si>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</si>
  <si>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</si>
  <si>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</si>
  <si>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</si>
  <si>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</si>
  <si>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</si>
  <si>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</si>
  <si>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</si>
  <si>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</si>
  <si>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</si>
  <si>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</si>
  <si>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</si>
  <si>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</si>
  <si>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</si>
  <si>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</si>
  <si>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</si>
  <si>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</si>
  <si>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</si>
  <si>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</si>
  <si>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</si>
  <si>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</si>
  <si>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</si>
  <si>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</si>
  <si>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</si>
  <si>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</si>
  <si>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</si>
  <si>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</si>
  <si>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</si>
  <si>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</si>
  <si>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</si>
  <si>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</si>
  <si>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</si>
  <si>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</si>
  <si>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</si>
  <si>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</si>
  <si>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</si>
  <si>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</si>
  <si>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</si>
  <si>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</si>
  <si>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</si>
  <si>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</si>
  <si>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</si>
  <si>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</si>
  <si>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</si>
  <si>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</si>
  <si>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</si>
  <si>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</si>
  <si>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</si>
  <si>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</si>
  <si>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</si>
  <si>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</si>
  <si>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</si>
  <si>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</si>
  <si>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</si>
  <si>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</si>
  <si>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</si>
  <si>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</si>
  <si>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</si>
  <si>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</si>
  <si>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</si>
  <si>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</si>
  <si>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</si>
  <si>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</si>
  <si>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</si>
  <si>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</si>
  <si>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</si>
  <si>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</si>
  <si>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</si>
  <si>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</si>
  <si>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</si>
  <si>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</si>
  <si>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</si>
  <si>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</si>
  <si>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</si>
  <si>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</si>
  <si>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</si>
  <si>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</si>
  <si>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</si>
  <si>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</si>
  <si>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</si>
  <si>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</si>
  <si>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</si>
  <si>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</si>
  <si>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</si>
  <si>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</si>
  <si>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</si>
  <si>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</si>
  <si>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</si>
  <si>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</si>
  <si>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</si>
  <si>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</si>
  <si>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</si>
  <si>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</si>
  <si>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</si>
  <si>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</si>
  <si>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</si>
  <si>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</si>
  <si>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</si>
  <si>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</si>
  <si>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</si>
  <si>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</si>
  <si>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</si>
  <si>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</si>
  <si>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</si>
  <si>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</si>
  <si>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</si>
  <si>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</si>
  <si>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</si>
  <si>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</si>
  <si>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</si>
  <si>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</si>
  <si>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</si>
  <si>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</si>
  <si>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</si>
  <si>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</si>
  <si>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</si>
  <si>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</si>
  <si>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</si>
  <si>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</si>
  <si>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</si>
  <si>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</si>
  <si>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</si>
  <si>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</si>
  <si>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</si>
  <si>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</si>
  <si>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</si>
  <si>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</si>
  <si>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</si>
  <si>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</si>
  <si>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</si>
  <si>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</si>
  <si>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</si>
  <si>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</si>
  <si>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</si>
  <si>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</si>
  <si>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</si>
  <si>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</si>
  <si>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</si>
  <si>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</si>
  <si>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</si>
  <si>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</si>
  <si>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</si>
  <si>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</si>
  <si>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</si>
  <si>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</si>
  <si>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</si>
  <si>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</si>
  <si>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</si>
  <si>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</si>
  <si>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</si>
  <si>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</si>
  <si>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</si>
  <si>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</si>
  <si>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</si>
  <si>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</si>
  <si>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</si>
  <si>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</si>
  <si>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</si>
  <si>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</si>
  <si>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</si>
  <si>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</si>
  <si>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</si>
  <si>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</si>
  <si>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</si>
  <si>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</si>
  <si>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</si>
  <si>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</si>
  <si>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</si>
  <si>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</si>
  <si>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</si>
  <si>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</si>
  <si>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</si>
  <si>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</si>
  <si>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</si>
  <si>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</si>
  <si>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</si>
  <si>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</si>
  <si>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</si>
  <si>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</si>
  <si>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</si>
  <si>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</si>
  <si>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</si>
  <si>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</si>
  <si>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</si>
  <si>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</si>
  <si>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</si>
  <si>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</si>
  <si>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</si>
  <si>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</si>
  <si>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</si>
  <si>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</si>
  <si>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</si>
  <si>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</si>
  <si>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</si>
  <si>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</si>
  <si>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</si>
  <si>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</si>
  <si>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</si>
  <si>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</si>
  <si>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</si>
  <si>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</si>
  <si>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</si>
  <si>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</si>
  <si>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</si>
  <si>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</si>
  <si>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</si>
  <si>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</si>
  <si>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</si>
  <si>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</si>
  <si>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</si>
  <si>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</si>
  <si>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</si>
  <si>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</si>
  <si>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</si>
  <si>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</si>
  <si>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</si>
  <si>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</si>
  <si>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</si>
  <si>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</si>
  <si>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</si>
  <si>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</si>
  <si>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</si>
  <si>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</si>
  <si>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</si>
  <si>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</si>
  <si>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</si>
  <si>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</si>
  <si>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</si>
  <si>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</si>
  <si>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</si>
  <si>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</si>
  <si>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</si>
  <si>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</si>
  <si>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</si>
  <si>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</si>
  <si>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</si>
  <si>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</si>
  <si>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</si>
  <si>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</si>
  <si>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</si>
  <si>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</si>
  <si>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</si>
  <si>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</si>
  <si>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</si>
  <si>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</si>
  <si>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</si>
  <si>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</si>
  <si>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</si>
  <si>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</si>
  <si>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</si>
  <si>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</si>
  <si>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</si>
  <si>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</si>
  <si>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</si>
  <si>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</si>
  <si>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</si>
  <si>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</si>
  <si>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</si>
  <si>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</si>
  <si>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</si>
  <si>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</si>
  <si>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</si>
  <si>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</si>
  <si>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</si>
  <si>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</si>
  <si>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</si>
  <si>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</si>
  <si>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</si>
  <si>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</si>
  <si>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</si>
  <si>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</si>
  <si>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</si>
  <si>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</si>
  <si>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</si>
  <si>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</si>
  <si>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</si>
  <si>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</si>
  <si>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</si>
  <si>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</si>
  <si>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</si>
  <si>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</si>
  <si>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</si>
  <si>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</si>
  <si>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</si>
  <si>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</si>
  <si>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</si>
  <si>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</si>
  <si>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</si>
  <si>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</si>
  <si>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</si>
  <si>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</si>
  <si>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</si>
  <si>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</si>
  <si>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</si>
  <si>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</si>
  <si>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</si>
  <si>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</si>
  <si>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</si>
  <si>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</si>
  <si>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</si>
  <si>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</si>
  <si>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</si>
  <si>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</si>
  <si>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</si>
  <si>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</si>
  <si>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</si>
  <si>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</si>
  <si>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</si>
  <si>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</si>
  <si>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</si>
  <si>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</si>
  <si>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</si>
  <si>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</si>
  <si>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</si>
  <si>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</si>
  <si>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</si>
  <si>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</si>
  <si>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</si>
  <si>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</si>
  <si>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</si>
  <si>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</si>
  <si>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</si>
  <si>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</si>
  <si>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</si>
  <si>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</si>
  <si>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</si>
  <si>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</si>
  <si>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</si>
  <si>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</si>
  <si>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</si>
  <si>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</si>
  <si>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</si>
  <si>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</si>
  <si>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</si>
  <si>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</si>
  <si>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</si>
  <si>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</si>
  <si>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</si>
  <si>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</si>
  <si>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</si>
  <si>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</si>
  <si>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</si>
  <si>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</si>
  <si>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</si>
  <si>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</si>
  <si>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</si>
  <si>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</si>
  <si>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</si>
  <si>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</si>
  <si>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</si>
  <si>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</si>
  <si>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</si>
  <si>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</si>
  <si>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</si>
  <si>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</si>
  <si>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</si>
  <si>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</si>
  <si>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</si>
  <si>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</si>
  <si>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</si>
  <si>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</si>
  <si>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</si>
  <si>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</si>
  <si>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</si>
  <si>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</si>
  <si>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</si>
  <si>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</si>
  <si>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</si>
  <si>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</si>
  <si>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</si>
  <si>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</si>
  <si>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</si>
  <si>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</si>
  <si>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</si>
  <si>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</si>
  <si>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</si>
  <si>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</si>
  <si>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</si>
  <si>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</si>
  <si>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</si>
  <si>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</si>
  <si>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</si>
  <si>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</si>
  <si>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</si>
  <si>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</si>
  <si>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</si>
  <si>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</si>
  <si>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</si>
  <si>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</si>
  <si>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</si>
  <si>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</si>
  <si>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</si>
  <si>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</si>
  <si>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</si>
  <si>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</si>
  <si>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</si>
  <si>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</si>
  <si>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</si>
  <si>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</si>
  <si>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</si>
  <si>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</si>
  <si>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</si>
  <si>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</si>
  <si>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</si>
  <si>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</si>
  <si>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</si>
  <si>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</si>
  <si>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</si>
  <si>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</si>
  <si>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</si>
  <si>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</si>
  <si>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</si>
  <si>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</si>
  <si>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</si>
  <si>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</si>
  <si>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</si>
  <si>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</si>
  <si>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</si>
  <si>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</si>
  <si>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</si>
  <si>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</si>
  <si>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</si>
  <si>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</si>
  <si>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</si>
  <si>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</si>
  <si>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</si>
  <si>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</si>
  <si>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</si>
  <si>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</si>
  <si>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</si>
  <si>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</si>
  <si>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</si>
  <si>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</si>
  <si>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</si>
  <si>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</si>
  <si>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</si>
  <si>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</si>
  <si>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</si>
  <si>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</si>
  <si>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</si>
  <si>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</si>
  <si>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</si>
  <si>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</si>
  <si>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</si>
  <si>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</si>
  <si>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</si>
  <si>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</si>
  <si>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</si>
  <si>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</si>
  <si>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</si>
  <si>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</si>
  <si>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</si>
  <si>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</si>
  <si>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</si>
  <si>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</si>
  <si>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</si>
  <si>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</si>
  <si>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</si>
  <si>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</si>
  <si>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</si>
  <si>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</si>
  <si>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</si>
  <si>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</si>
  <si>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</si>
  <si>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</si>
  <si>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</si>
  <si>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</si>
  <si>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</si>
  <si>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</si>
  <si>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</si>
  <si>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</si>
  <si>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</si>
  <si>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</si>
  <si>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</si>
  <si>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</si>
  <si>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</si>
  <si>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</si>
  <si>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</si>
  <si>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</si>
  <si>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</si>
  <si>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</si>
  <si>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</si>
  <si>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</si>
  <si>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</si>
  <si>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</si>
  <si>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</si>
  <si>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</si>
  <si>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</si>
  <si>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</si>
  <si>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</si>
  <si>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</si>
  <si>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</si>
  <si>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</si>
  <si>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</si>
  <si>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</si>
  <si>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</si>
  <si>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</si>
  <si>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</si>
  <si>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</si>
  <si>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</si>
  <si>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</si>
  <si>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</si>
  <si>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</si>
  <si>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</si>
  <si>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</si>
  <si>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</si>
  <si>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</si>
  <si>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</si>
  <si>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</si>
  <si>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</si>
  <si>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</si>
  <si>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</si>
  <si>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</si>
  <si>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</si>
  <si>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</si>
  <si>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</si>
  <si>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</si>
  <si>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</si>
  <si>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</si>
  <si>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</si>
  <si>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</si>
  <si>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</si>
  <si>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</si>
  <si>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</si>
  <si>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</si>
  <si>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</si>
  <si>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</si>
  <si>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</si>
  <si>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</si>
  <si>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</si>
  <si>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</si>
  <si>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</si>
  <si>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</si>
  <si>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</si>
  <si>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</si>
  <si>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</si>
  <si>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</si>
  <si>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</si>
  <si>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</si>
  <si>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</si>
  <si>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</si>
  <si>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</si>
  <si>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</si>
  <si>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</si>
  <si>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</si>
  <si>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</si>
  <si>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</si>
  <si>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</si>
  <si>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</si>
  <si>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</si>
  <si>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</si>
  <si>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</si>
  <si>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</si>
  <si>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</si>
  <si>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</si>
  <si>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</si>
  <si>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</si>
  <si>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</si>
  <si>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</si>
  <si>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</si>
  <si>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</si>
  <si>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</si>
  <si>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</si>
  <si>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</si>
  <si>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</si>
  <si>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</si>
  <si>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</si>
  <si>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</si>
  <si>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</si>
  <si>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</si>
  <si>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</si>
  <si>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</si>
  <si>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</si>
  <si>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</si>
  <si>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</si>
  <si>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</si>
  <si>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</si>
  <si>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</si>
  <si>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</si>
  <si>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</si>
  <si>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</si>
  <si>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</si>
  <si>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</si>
  <si>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</si>
  <si>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</si>
  <si>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</si>
  <si>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</si>
  <si>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</si>
  <si>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</si>
  <si>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</si>
  <si>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</si>
  <si>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</si>
  <si>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</si>
  <si>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</si>
  <si>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</si>
  <si>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</si>
  <si>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</si>
  <si>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</si>
  <si>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</si>
  <si>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</si>
  <si>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</si>
  <si>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</si>
  <si>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</si>
  <si>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</si>
  <si>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</si>
  <si>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</si>
  <si>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</si>
  <si>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</si>
  <si>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</si>
  <si>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</si>
  <si>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</si>
  <si>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</si>
  <si>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</si>
  <si>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</si>
  <si>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</si>
  <si>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</si>
  <si>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</si>
  <si>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</si>
  <si>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</si>
  <si>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</si>
  <si>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</si>
  <si>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</si>
  <si>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</si>
  <si>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</si>
  <si>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</si>
  <si>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</si>
  <si>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</si>
  <si>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</si>
  <si>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</si>
  <si>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</si>
  <si>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</si>
  <si>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</si>
  <si>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</si>
  <si>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</si>
  <si>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</si>
  <si>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</si>
  <si>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</si>
  <si>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</si>
  <si>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</si>
  <si>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</si>
  <si>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</si>
  <si>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</si>
  <si>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</si>
  <si>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</si>
  <si>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</si>
  <si>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</si>
  <si>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</si>
  <si>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</si>
  <si>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</si>
  <si>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</si>
  <si>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</si>
  <si>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</si>
  <si>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</si>
  <si>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</si>
  <si>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</si>
  <si>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</si>
  <si>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</si>
  <si>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</si>
  <si>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</si>
  <si>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</si>
  <si>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</si>
  <si>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</si>
  <si>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</si>
  <si>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</si>
  <si>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</si>
  <si>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</si>
  <si>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</si>
  <si>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</si>
  <si>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</si>
  <si>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</si>
  <si>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</si>
  <si>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</si>
  <si>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</si>
  <si>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</si>
  <si>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</si>
  <si>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</si>
  <si>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</si>
  <si>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</si>
  <si>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</si>
  <si>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</si>
  <si>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</si>
  <si>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</si>
  <si>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</si>
  <si>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</si>
  <si>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</si>
  <si>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</si>
  <si>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</si>
  <si>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</si>
  <si>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</si>
  <si>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</si>
  <si>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</si>
  <si>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</si>
  <si>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</si>
  <si>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</si>
  <si>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</si>
  <si>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</si>
  <si>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</si>
  <si>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</si>
  <si>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</si>
  <si>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</si>
  <si>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</si>
  <si>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</si>
  <si>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</si>
  <si>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</si>
  <si>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</si>
  <si>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</si>
  <si>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</si>
  <si>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</si>
  <si>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</si>
  <si>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</si>
  <si>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</si>
  <si>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</si>
  <si>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</si>
  <si>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</si>
  <si>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</si>
  <si>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</si>
  <si>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</si>
  <si>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</si>
  <si>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</si>
  <si>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</si>
  <si>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</si>
  <si>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</si>
  <si>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</si>
  <si>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</si>
  <si>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</si>
  <si>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</si>
  <si>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</si>
  <si>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</si>
  <si>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</si>
  <si>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</si>
  <si>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</si>
  <si>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</si>
  <si>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</si>
  <si>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</si>
  <si>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</si>
  <si>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</si>
  <si>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</si>
  <si>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</si>
  <si>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</si>
  <si>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</si>
  <si>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</si>
  <si>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</si>
  <si>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</si>
  <si>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</si>
  <si>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</si>
  <si>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</si>
  <si>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</si>
  <si>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</si>
  <si>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</si>
  <si>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</si>
  <si>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</si>
  <si>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</si>
  <si>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</si>
  <si>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</si>
  <si>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</si>
  <si>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</si>
  <si>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</si>
  <si>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</si>
  <si>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</si>
  <si>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</si>
  <si>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</si>
  <si>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</si>
  <si>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</si>
  <si>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</si>
  <si>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</si>
  <si>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</si>
  <si>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</si>
  <si>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</si>
  <si>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</si>
  <si>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</si>
  <si>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</si>
  <si>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</si>
  <si>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</si>
  <si>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</si>
  <si>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</si>
  <si>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</si>
  <si>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</si>
  <si>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</si>
  <si>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</si>
  <si>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</si>
  <si>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</si>
  <si>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</si>
  <si>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</si>
  <si>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</si>
  <si>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</si>
  <si>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</si>
  <si>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</si>
  <si>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</si>
  <si>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</si>
  <si>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</si>
  <si>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</si>
  <si>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</si>
  <si>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</si>
  <si>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</si>
  <si>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</si>
  <si>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</si>
  <si>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</si>
  <si>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</si>
  <si>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</si>
  <si>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</si>
  <si>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</si>
  <si>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</si>
  <si>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</si>
  <si>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</si>
  <si>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</si>
  <si>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</si>
  <si>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</si>
  <si>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</si>
  <si>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</si>
  <si>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</si>
  <si>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</si>
  <si>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</si>
  <si>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</si>
  <si>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</si>
  <si>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</si>
  <si>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</si>
  <si>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</si>
  <si>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</si>
  <si>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</si>
  <si>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</si>
  <si>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</si>
  <si>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</si>
  <si>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</si>
  <si>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</si>
  <si>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</si>
  <si>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</si>
  <si>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</si>
  <si>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</si>
  <si>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</si>
  <si>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</si>
  <si>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</si>
  <si>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</si>
  <si>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</si>
  <si>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</si>
  <si>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</si>
  <si>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</si>
  <si>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</si>
  <si>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</si>
  <si>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</si>
  <si>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</si>
  <si>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</si>
  <si>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</si>
  <si>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</si>
  <si>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</si>
  <si>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</si>
  <si>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</si>
  <si>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</si>
  <si>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</si>
  <si>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</si>
  <si>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</si>
  <si>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</si>
  <si>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</si>
  <si>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</si>
  <si>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</si>
  <si>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</si>
  <si>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</si>
  <si>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</si>
  <si>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</si>
  <si>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</si>
  <si>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</si>
  <si>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</si>
  <si>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</si>
  <si>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</si>
  <si>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</si>
  <si>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</si>
  <si>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</si>
  <si>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</si>
  <si>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</si>
  <si>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</si>
  <si>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</si>
  <si>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</si>
  <si>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</si>
  <si>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</si>
  <si>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</si>
  <si>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</si>
  <si>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</si>
  <si>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</si>
  <si>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</si>
  <si>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</si>
  <si>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</si>
  <si>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</si>
  <si>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</si>
  <si>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</si>
  <si>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</si>
  <si>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</si>
  <si>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</si>
  <si>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</si>
  <si>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</si>
  <si>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</si>
  <si>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</si>
  <si>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</si>
  <si>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</si>
  <si>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</si>
  <si>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</si>
  <si>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</si>
  <si>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</si>
  <si>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</si>
  <si>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</si>
  <si>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</si>
  <si>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</si>
  <si>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</si>
  <si>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</si>
  <si>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</si>
  <si>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</si>
  <si>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</si>
  <si>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</si>
  <si>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</si>
  <si>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</si>
  <si>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</si>
  <si>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</si>
  <si>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</si>
  <si>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</si>
  <si>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</si>
  <si>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</si>
  <si>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</si>
  <si>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</si>
  <si>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</si>
  <si>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</si>
  <si>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</si>
  <si>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</si>
  <si>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</si>
  <si>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</si>
  <si>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</si>
  <si>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</si>
  <si>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</si>
  <si>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</si>
  <si>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</si>
  <si>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</si>
  <si>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</si>
  <si>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</si>
  <si>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</si>
  <si>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</si>
  <si>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</si>
  <si>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</si>
  <si>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</si>
  <si>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</si>
  <si>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</si>
  <si>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</si>
  <si>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</si>
  <si>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</si>
  <si>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</si>
  <si>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</si>
  <si>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</si>
  <si>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</si>
  <si>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</si>
  <si>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</si>
  <si>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</si>
  <si>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</si>
  <si>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</si>
  <si>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</si>
  <si>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</si>
  <si>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</si>
  <si>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</si>
  <si>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</si>
  <si>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</si>
  <si>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</si>
  <si>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</si>
  <si>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</si>
  <si>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</si>
  <si>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</si>
  <si>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</si>
  <si>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</si>
  <si>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</si>
  <si>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</si>
  <si>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</si>
  <si>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</si>
  <si>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</si>
  <si>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</si>
  <si>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</si>
  <si>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</si>
  <si>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</si>
  <si>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</si>
  <si>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</si>
  <si>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</si>
  <si>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</si>
  <si>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</si>
  <si>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</si>
  <si>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</si>
  <si>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</si>
  <si>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</si>
  <si>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</si>
  <si>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</si>
  <si>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</si>
  <si>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</si>
  <si>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</si>
  <si>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</si>
  <si>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</si>
  <si>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</si>
  <si>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</si>
  <si>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</si>
  <si>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</si>
  <si>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</si>
  <si>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</si>
  <si>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</si>
  <si>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</si>
  <si>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</si>
  <si>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</si>
  <si>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</si>
  <si>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</si>
  <si>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</si>
  <si>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</si>
  <si>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</si>
  <si>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</si>
  <si>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</si>
  <si>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</si>
  <si>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</si>
  <si>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</si>
  <si>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</si>
  <si>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</si>
  <si>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</si>
  <si>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</si>
  <si>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</si>
  <si>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</si>
  <si>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</si>
  <si>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</si>
  <si>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</si>
  <si>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</si>
  <si>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</si>
  <si>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</si>
  <si>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</si>
  <si>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</si>
  <si>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</si>
  <si>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</si>
  <si>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</si>
  <si>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</si>
  <si>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</si>
  <si>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</si>
  <si>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</si>
  <si>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</si>
  <si>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</si>
  <si>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</si>
  <si>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</si>
  <si>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</si>
  <si>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</si>
  <si>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</si>
  <si>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</si>
  <si>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</si>
  <si>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</si>
  <si>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</si>
  <si>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</si>
  <si>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</si>
  <si>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</si>
  <si>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</si>
  <si>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</si>
  <si>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</si>
  <si>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</si>
  <si>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</si>
  <si>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</si>
  <si>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</si>
  <si>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</si>
  <si>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</si>
  <si>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</si>
  <si>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</si>
  <si>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</si>
  <si>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</si>
  <si>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</si>
  <si>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</si>
  <si>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</si>
  <si>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</si>
  <si>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</si>
  <si>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</si>
  <si>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</si>
  <si>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</si>
  <si>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</si>
  <si>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</si>
  <si>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</si>
  <si>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</si>
  <si>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</si>
  <si>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</si>
  <si>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</si>
  <si>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</si>
  <si>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</si>
  <si>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</si>
  <si>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</si>
  <si>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</si>
  <si>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</si>
  <si>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</si>
  <si>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</si>
  <si>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</si>
  <si>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</si>
  <si>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</si>
  <si>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</si>
  <si>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</si>
  <si>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</si>
  <si>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</si>
  <si>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</si>
  <si>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</si>
  <si>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</si>
  <si>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</si>
  <si>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</si>
  <si>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</si>
  <si>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</si>
  <si>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</si>
  <si>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</si>
  <si>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</si>
  <si>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</si>
  <si>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</si>
  <si>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</si>
  <si>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</si>
  <si>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</si>
  <si>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</si>
  <si>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</si>
  <si>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</si>
  <si>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</si>
  <si>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</si>
  <si>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</si>
  <si>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</si>
  <si>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</si>
  <si>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</si>
  <si>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</si>
  <si>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</si>
  <si>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</si>
  <si>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</si>
  <si>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</si>
  <si>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</si>
  <si>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</si>
  <si>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</si>
  <si>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</si>
  <si>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</si>
  <si>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</si>
  <si>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</si>
  <si>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</si>
  <si>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</si>
  <si>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</si>
  <si>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</si>
  <si>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</si>
  <si>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</si>
  <si>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</si>
  <si>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</si>
  <si>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</si>
  <si>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</si>
  <si>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</si>
  <si>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</si>
  <si>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</si>
  <si>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</si>
  <si>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</si>
  <si>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</si>
  <si>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</si>
  <si>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</si>
  <si>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</si>
  <si>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</si>
  <si>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</si>
  <si>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</si>
  <si>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</si>
  <si>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</si>
  <si>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</si>
  <si>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</si>
  <si>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</si>
  <si>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</si>
  <si>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</si>
  <si>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</si>
  <si>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</si>
  <si>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</si>
  <si>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</si>
  <si>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</si>
  <si>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</si>
  <si>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</si>
  <si>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</si>
  <si>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</si>
  <si>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</si>
  <si>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</si>
  <si>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</si>
  <si>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</si>
  <si>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</si>
  <si>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</si>
  <si>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</si>
  <si>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</si>
  <si>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</si>
  <si>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</si>
  <si>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</si>
  <si>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</si>
  <si>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</si>
  <si>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</si>
  <si>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</si>
  <si>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</si>
  <si>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</si>
  <si>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</si>
  <si>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</si>
  <si>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</si>
  <si>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</si>
  <si>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</si>
  <si>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</si>
  <si>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</si>
  <si>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</si>
  <si>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</si>
  <si>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</si>
  <si>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</si>
  <si>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</si>
  <si>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</si>
  <si>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</si>
  <si>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</si>
  <si>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</si>
  <si>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</si>
  <si>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</si>
  <si>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</si>
  <si>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</si>
  <si>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</si>
  <si>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</si>
  <si>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</si>
  <si>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</si>
  <si>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</si>
  <si>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</si>
  <si>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</si>
  <si>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</si>
  <si>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</si>
  <si>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</si>
  <si>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</si>
  <si>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</si>
  <si>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</si>
  <si>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</si>
  <si>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</si>
  <si>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</si>
  <si>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</si>
  <si>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</si>
  <si>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</si>
  <si>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</si>
  <si>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</si>
  <si>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</si>
  <si>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</si>
  <si>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</si>
  <si>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</si>
  <si>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</si>
  <si>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</si>
  <si>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</si>
  <si>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</si>
  <si>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</si>
  <si>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</si>
  <si>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</si>
  <si>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</si>
  <si>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</si>
  <si>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</si>
  <si>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</si>
  <si>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</si>
  <si>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</si>
  <si>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</si>
  <si>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</si>
  <si>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</si>
  <si>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</si>
  <si>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</si>
  <si>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</si>
  <si>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</si>
  <si>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</si>
  <si>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</si>
  <si>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</si>
  <si>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</si>
  <si>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</si>
  <si>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</si>
  <si>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</si>
  <si>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</si>
  <si>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</si>
  <si>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</si>
  <si>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</si>
  <si>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</si>
  <si>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</si>
  <si>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</si>
  <si>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</si>
  <si>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</si>
  <si>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</si>
  <si>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</si>
  <si>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</si>
  <si>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</si>
  <si>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</si>
  <si>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</si>
  <si>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</si>
  <si>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</si>
  <si>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</si>
  <si>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</si>
  <si>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</si>
  <si>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</si>
  <si>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</si>
  <si>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</si>
  <si>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</si>
  <si>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</si>
  <si>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</si>
  <si>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</si>
  <si>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</si>
  <si>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</si>
  <si>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</si>
  <si>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</si>
  <si>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</si>
  <si>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</si>
  <si>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</si>
  <si>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</si>
  <si>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</si>
  <si>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</si>
  <si>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</si>
  <si>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</si>
  <si>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</si>
  <si>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</si>
  <si>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</si>
  <si>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</si>
  <si>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</si>
  <si>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</si>
  <si>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</si>
  <si>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</si>
  <si>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</si>
  <si>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</si>
  <si>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</si>
  <si>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</si>
  <si>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</si>
  <si>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</si>
  <si>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</si>
  <si>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</si>
  <si>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</si>
  <si>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</si>
  <si>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</si>
  <si>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</si>
  <si>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</si>
  <si>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</si>
  <si>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</si>
  <si>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</si>
  <si>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</si>
  <si>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</si>
  <si>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</si>
  <si>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</si>
  <si>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</si>
  <si>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</si>
  <si>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</si>
  <si>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</si>
  <si>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</si>
  <si>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</si>
  <si>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</si>
  <si>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</si>
  <si>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</si>
  <si>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</si>
  <si>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</si>
  <si>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</si>
  <si>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</si>
  <si>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</si>
  <si>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</si>
  <si>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</si>
  <si>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</si>
  <si>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</si>
  <si>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</si>
  <si>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</si>
  <si>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</si>
  <si>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</si>
  <si>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</si>
  <si>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</si>
  <si>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</si>
  <si>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</si>
  <si>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</si>
  <si>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</si>
  <si>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</si>
  <si>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</si>
  <si>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</si>
  <si>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</si>
  <si>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</si>
  <si>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</si>
  <si>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</si>
  <si>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</si>
  <si>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</si>
  <si>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</si>
  <si>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</si>
  <si>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</si>
  <si>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</si>
  <si>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</si>
  <si>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</si>
  <si>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</si>
  <si>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</si>
  <si>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</si>
  <si>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</si>
  <si>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</si>
  <si>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</si>
  <si>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</si>
  <si>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</si>
  <si>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</si>
  <si>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</si>
  <si>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</si>
  <si>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</si>
  <si>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</si>
  <si>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</si>
  <si>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</si>
  <si>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</si>
  <si>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</si>
  <si>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</si>
  <si>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</si>
  <si>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</si>
  <si>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</si>
  <si>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</si>
  <si>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</si>
  <si>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</si>
  <si>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</si>
  <si>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</si>
  <si>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</si>
  <si>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</si>
  <si>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</si>
  <si>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</si>
  <si>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</si>
  <si>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</si>
  <si>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</si>
  <si>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</si>
  <si>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</si>
  <si>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</si>
  <si>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</si>
  <si>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</si>
  <si>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</si>
  <si>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</si>
  <si>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</si>
  <si>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</si>
  <si>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</si>
  <si>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</si>
  <si>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</si>
  <si>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</si>
  <si>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</si>
  <si>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</si>
  <si>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</si>
  <si>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</si>
  <si>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</si>
  <si>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</si>
  <si>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</si>
  <si>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</si>
  <si>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</si>
  <si>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</si>
  <si>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</si>
  <si>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</si>
  <si>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</si>
  <si>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</si>
  <si>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</si>
  <si>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</si>
  <si>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</si>
  <si>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</si>
  <si>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</si>
  <si>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</si>
  <si>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</si>
  <si>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</si>
  <si>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</si>
  <si>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</si>
  <si>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</si>
  <si>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</si>
  <si>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</si>
  <si>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</si>
  <si>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</si>
  <si>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</si>
  <si>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</si>
  <si>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</si>
  <si>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</si>
  <si>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</si>
  <si>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</si>
  <si>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</si>
  <si>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</si>
  <si>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</si>
  <si>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</si>
  <si>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</si>
  <si>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</si>
  <si>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</si>
  <si>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</si>
  <si>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</si>
  <si>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</si>
  <si>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</si>
  <si>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</si>
  <si>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</si>
  <si>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</si>
  <si>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</si>
  <si>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</si>
  <si>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</si>
  <si>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</si>
  <si>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</si>
  <si>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</si>
  <si>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</si>
  <si>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</si>
  <si>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</si>
  <si>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</si>
  <si>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</si>
  <si>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</si>
  <si>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</si>
  <si>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</si>
  <si>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</si>
  <si>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</si>
  <si>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</si>
  <si>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</si>
  <si>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</si>
  <si>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</si>
  <si>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</si>
  <si>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</si>
  <si>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</si>
  <si>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</si>
  <si>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</si>
  <si>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</si>
  <si>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</si>
  <si>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</si>
  <si>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</si>
  <si>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</si>
  <si>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</si>
  <si>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</si>
  <si>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</si>
  <si>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</si>
  <si>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</si>
  <si>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</si>
  <si>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</si>
  <si>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</si>
  <si>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</si>
  <si>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</si>
  <si>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</si>
  <si>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</si>
  <si>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</si>
  <si>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</si>
  <si>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</si>
  <si>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</si>
  <si>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</si>
  <si>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</si>
  <si>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</si>
  <si>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</si>
  <si>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</si>
  <si>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</si>
  <si>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</si>
  <si>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</si>
  <si>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</si>
  <si>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</si>
  <si>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</si>
  <si>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</si>
  <si>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</si>
  <si>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</si>
  <si>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</si>
  <si>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</si>
  <si>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</si>
  <si>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</si>
  <si>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</si>
  <si>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</si>
  <si>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</si>
  <si>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</si>
  <si>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</si>
  <si>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</si>
  <si>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</si>
  <si>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</si>
  <si>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</si>
  <si>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</si>
  <si>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</si>
  <si>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</si>
  <si>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</si>
  <si>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</si>
  <si>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</si>
  <si>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</si>
  <si>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</si>
  <si>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</si>
  <si>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</si>
  <si>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</si>
  <si>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</si>
  <si>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</si>
  <si>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</si>
  <si>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</si>
  <si>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</si>
  <si>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</si>
  <si>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</si>
  <si>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</si>
  <si>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</si>
  <si>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</si>
  <si>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</si>
  <si>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</si>
  <si>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</si>
  <si>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</si>
  <si>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</si>
  <si>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</si>
  <si>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</si>
  <si>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</si>
  <si>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</si>
  <si>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</si>
  <si>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</si>
  <si>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</si>
  <si>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</si>
  <si>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</si>
  <si>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</si>
  <si>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</si>
  <si>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</si>
  <si>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</si>
  <si>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</si>
  <si>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</si>
  <si>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</si>
  <si>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</si>
  <si>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</si>
  <si>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</si>
  <si>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</si>
  <si>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</si>
  <si>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</si>
  <si>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</si>
  <si>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</si>
  <si>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</si>
  <si>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</si>
  <si>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</si>
  <si>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</si>
  <si>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</si>
  <si>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</si>
  <si>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</si>
  <si>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</si>
  <si>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</si>
  <si>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</si>
  <si>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</si>
  <si>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</si>
  <si>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</si>
  <si>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</si>
  <si>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</si>
  <si>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</si>
  <si>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</si>
  <si>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</si>
  <si>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</si>
  <si>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</si>
  <si>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</si>
  <si>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</si>
  <si>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</si>
  <si>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</si>
  <si>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</si>
  <si>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</si>
  <si>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</si>
  <si>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</si>
  <si>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</si>
  <si>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</si>
  <si>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</si>
  <si>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</si>
  <si>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</si>
  <si>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</si>
  <si>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</si>
  <si>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</si>
  <si>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</si>
  <si>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</si>
  <si>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</si>
  <si>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</si>
  <si>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</si>
  <si>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</si>
  <si>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</si>
  <si>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</si>
  <si>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</si>
  <si>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</si>
  <si>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</si>
  <si>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</si>
  <si>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</si>
  <si>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</si>
  <si>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</si>
  <si>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</si>
  <si>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</si>
  <si>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</si>
  <si>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</si>
  <si>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</si>
  <si>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</si>
  <si>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</si>
  <si>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</si>
  <si>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</si>
  <si>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</si>
  <si>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</si>
  <si>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</si>
  <si>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</si>
  <si>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</si>
  <si>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</si>
  <si>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</si>
  <si>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</si>
  <si>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</si>
  <si>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</si>
  <si>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</si>
  <si>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</si>
  <si>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</si>
  <si>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</si>
  <si>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</si>
  <si>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</si>
  <si>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</si>
  <si>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</si>
  <si>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</si>
  <si>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</si>
  <si>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</si>
  <si>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</si>
  <si>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</si>
  <si>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</si>
  <si>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</si>
  <si>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</si>
  <si>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</si>
  <si>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</si>
  <si>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</si>
  <si>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</si>
  <si>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</si>
  <si>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</si>
  <si>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</si>
  <si>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</si>
  <si>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</si>
  <si>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</si>
  <si>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</si>
  <si>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</si>
  <si>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</si>
  <si>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</si>
  <si>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</si>
  <si>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</si>
  <si>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</si>
  <si>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</si>
  <si>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</si>
  <si>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</si>
  <si>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</si>
  <si>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</si>
  <si>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</si>
  <si>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</si>
  <si>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</si>
  <si>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</si>
  <si>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</si>
  <si>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</si>
  <si>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</si>
  <si>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</si>
  <si>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</si>
  <si>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</si>
  <si>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</si>
  <si>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</si>
  <si>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</si>
  <si>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</si>
  <si>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</si>
  <si>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</si>
  <si>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</si>
  <si>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</si>
  <si>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</si>
  <si>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</si>
  <si>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</si>
  <si>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</si>
  <si>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</si>
  <si>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</si>
  <si>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</si>
  <si>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</si>
  <si>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</si>
  <si>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</si>
  <si>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</si>
  <si>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</si>
  <si>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</si>
  <si>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</si>
  <si>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</si>
  <si>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</si>
  <si>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</si>
  <si>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</si>
  <si>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</si>
  <si>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</si>
  <si>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</si>
  <si>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</si>
  <si>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</si>
  <si>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</si>
  <si>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</si>
  <si>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</si>
  <si>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</si>
  <si>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</si>
  <si>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</si>
  <si>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</si>
  <si>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</si>
  <si>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</si>
  <si>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</si>
  <si>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</si>
  <si>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</si>
  <si>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</si>
  <si>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</si>
  <si>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</si>
  <si>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</si>
  <si>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</si>
  <si>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</si>
  <si>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</si>
  <si>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</si>
  <si>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</si>
  <si>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</si>
  <si>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</si>
  <si>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</si>
  <si>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</si>
  <si>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</si>
  <si>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</si>
  <si>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</si>
  <si>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</si>
  <si>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</si>
  <si>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</si>
  <si>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</si>
  <si>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</si>
  <si>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</si>
  <si>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</si>
  <si>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</si>
  <si>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</si>
  <si>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</si>
  <si>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</si>
  <si>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</si>
  <si>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</si>
  <si>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</si>
  <si>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</si>
  <si>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</si>
  <si>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</si>
  <si>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</si>
  <si>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</si>
  <si>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</si>
  <si>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</si>
  <si>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</si>
  <si>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</si>
  <si>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</si>
  <si>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</si>
  <si>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</si>
  <si>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</si>
  <si>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</si>
  <si>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</si>
  <si>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</si>
  <si>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</si>
  <si>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</si>
  <si>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</si>
  <si>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</si>
  <si>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</si>
  <si>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</si>
  <si>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</si>
  <si>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</si>
  <si>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</si>
  <si>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</si>
  <si>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</si>
  <si>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</si>
  <si>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</si>
  <si>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</si>
  <si>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</si>
  <si>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</si>
  <si>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</si>
  <si>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</si>
  <si>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</si>
  <si>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</si>
  <si>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</si>
  <si>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</si>
  <si>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</si>
  <si>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</si>
  <si>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</si>
  <si>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</si>
  <si>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</si>
  <si>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</si>
  <si>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</si>
  <si>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</si>
  <si>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</si>
  <si>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</si>
  <si>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</si>
  <si>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</si>
  <si>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</si>
  <si>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</si>
  <si>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</si>
  <si>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</si>
  <si>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</si>
  <si>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</si>
  <si>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</si>
  <si>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</si>
  <si>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</si>
  <si>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</si>
  <si>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</si>
  <si>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</si>
  <si>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</si>
  <si>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</si>
  <si>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</si>
  <si>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</si>
  <si>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</si>
  <si>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</si>
  <si>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</si>
  <si>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</si>
  <si>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</si>
  <si>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</si>
  <si>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</si>
  <si>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</si>
  <si>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</si>
  <si>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</si>
  <si>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</si>
  <si>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</si>
  <si>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</si>
  <si>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</si>
  <si>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</si>
  <si>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</si>
  <si>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</si>
  <si>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</si>
  <si>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</si>
  <si>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</si>
  <si>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</si>
  <si>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</si>
  <si>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</si>
  <si>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</si>
  <si>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</si>
  <si>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</si>
  <si>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</si>
  <si>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</si>
  <si>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</si>
  <si>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</si>
  <si>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</si>
  <si>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</si>
  <si>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</si>
  <si>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</si>
  <si>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</si>
  <si>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</si>
  <si>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</si>
  <si>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</si>
  <si>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</si>
  <si>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</si>
  <si>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</si>
  <si>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</si>
  <si>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</si>
  <si>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</si>
  <si>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</si>
  <si>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</si>
  <si>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</si>
  <si>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</si>
  <si>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</si>
  <si>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</si>
  <si>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</si>
  <si>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</si>
  <si>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</si>
  <si>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</si>
  <si>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</si>
  <si>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</si>
  <si>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</si>
  <si>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</si>
  <si>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</si>
  <si>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</si>
  <si>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</si>
  <si>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</si>
  <si>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</si>
  <si>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</si>
  <si>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</si>
  <si>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</si>
  <si>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</si>
  <si>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</si>
  <si>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</si>
  <si>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</si>
  <si>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</si>
  <si>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</si>
  <si>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</si>
  <si>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</si>
  <si>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</si>
  <si>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</si>
  <si>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</si>
  <si>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</si>
  <si>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</si>
  <si>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</si>
  <si>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</si>
  <si>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</si>
  <si>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</si>
  <si>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</si>
  <si>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</si>
  <si>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</si>
  <si>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</si>
  <si>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</si>
  <si>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</si>
  <si>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</si>
  <si>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</si>
  <si>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</si>
  <si>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</si>
  <si>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</si>
  <si>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</si>
  <si>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</si>
  <si>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</si>
  <si>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</si>
  <si>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</si>
  <si>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</si>
  <si>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</si>
  <si>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</si>
  <si>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</si>
  <si>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</si>
  <si>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</si>
  <si>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</si>
  <si>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</si>
  <si>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</si>
  <si>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</si>
  <si>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</si>
  <si>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</si>
  <si>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</si>
  <si>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</si>
  <si>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</si>
  <si>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</si>
  <si>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</si>
  <si>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</si>
  <si>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</si>
  <si>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</si>
  <si>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</si>
  <si>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</si>
  <si>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</si>
  <si>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</si>
  <si>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</si>
  <si>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</si>
  <si>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</si>
  <si>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</si>
  <si>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</si>
  <si>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</si>
  <si>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</si>
  <si>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</si>
  <si>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</si>
  <si>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</si>
  <si>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</si>
  <si>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</si>
  <si>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</si>
  <si>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</si>
  <si>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</si>
  <si>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</si>
  <si>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</si>
  <si>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</si>
  <si>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</si>
  <si>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</si>
  <si>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</si>
  <si>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</si>
  <si>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</si>
  <si>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</si>
  <si>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</si>
  <si>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</si>
  <si>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</si>
  <si>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</si>
  <si>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</si>
  <si>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</si>
  <si>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</si>
  <si>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</si>
  <si>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</si>
  <si>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</si>
  <si>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</si>
  <si>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</si>
  <si>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</si>
  <si>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</si>
  <si>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</si>
  <si>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</si>
  <si>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</si>
  <si>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</si>
  <si>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</si>
  <si>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</si>
  <si>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</si>
  <si>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</si>
  <si>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</si>
  <si>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</si>
  <si>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</si>
  <si>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</si>
  <si>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</si>
  <si>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</si>
  <si>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</si>
  <si>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</si>
  <si>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</si>
  <si>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</si>
  <si>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</si>
  <si>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</si>
  <si>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</si>
  <si>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</si>
  <si>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</si>
  <si>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</si>
  <si>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</si>
  <si>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</si>
  <si>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</si>
  <si>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</si>
  <si>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</si>
  <si>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</si>
  <si>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</si>
  <si>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</si>
  <si>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</si>
  <si>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</si>
  <si>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</si>
  <si>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</si>
  <si>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</si>
  <si>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</si>
  <si>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</si>
  <si>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</si>
  <si>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</si>
  <si>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</si>
  <si>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</si>
  <si>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</si>
  <si>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</si>
  <si>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</si>
  <si>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</si>
  <si>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</si>
  <si>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</si>
  <si>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</si>
  <si>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</si>
  <si>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</si>
  <si>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</si>
  <si>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</si>
  <si>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</si>
  <si>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</si>
  <si>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</si>
  <si>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</si>
  <si>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</si>
  <si>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</si>
  <si>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</si>
  <si>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</si>
  <si>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</si>
  <si>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</si>
  <si>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</si>
  <si>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</si>
  <si>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</si>
  <si>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</si>
  <si>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</si>
  <si>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</si>
  <si>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</si>
  <si>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</si>
  <si>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</si>
  <si>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</si>
  <si>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</si>
  <si>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</si>
  <si>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</si>
  <si>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</si>
  <si>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</si>
  <si>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</si>
  <si>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</si>
  <si>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</si>
  <si>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</si>
  <si>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</si>
  <si>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</si>
  <si>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</si>
  <si>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</si>
  <si>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</si>
  <si>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</si>
  <si>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</si>
  <si>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</si>
  <si>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</si>
  <si>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</si>
  <si>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</si>
  <si>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</si>
  <si>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</si>
  <si>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</si>
  <si>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</si>
  <si>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</si>
  <si>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</si>
  <si>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</si>
  <si>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</si>
  <si>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</si>
  <si>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</si>
  <si>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</si>
  <si>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</si>
  <si>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</si>
  <si>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</si>
  <si>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</si>
  <si>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</si>
  <si>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</si>
  <si>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</si>
  <si>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</si>
  <si>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</si>
  <si>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</si>
  <si>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</si>
  <si>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</si>
  <si>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</si>
  <si>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</si>
  <si>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</si>
  <si>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</si>
  <si>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</si>
  <si>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</si>
  <si>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</si>
  <si>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</si>
  <si>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</si>
  <si>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</si>
  <si>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</si>
  <si>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</si>
  <si>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</si>
  <si>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</si>
  <si>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</si>
  <si>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</si>
  <si>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</si>
  <si>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</si>
  <si>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</si>
  <si>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</si>
  <si>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</si>
  <si>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</si>
  <si>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</si>
  <si>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</si>
  <si>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</si>
  <si>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</si>
  <si>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</si>
  <si>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</si>
  <si>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</si>
  <si>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</si>
  <si>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</si>
  <si>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</si>
  <si>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</si>
  <si>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</si>
  <si>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</si>
  <si>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</si>
  <si>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</si>
  <si>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</si>
  <si>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</si>
  <si>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</si>
  <si>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</si>
  <si>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</si>
  <si>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</si>
  <si>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</si>
  <si>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</si>
  <si>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</si>
  <si>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</si>
  <si>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</si>
  <si>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</si>
  <si>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</si>
  <si>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</si>
  <si>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</si>
  <si>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</si>
  <si>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</si>
  <si>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</si>
  <si>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</si>
  <si>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</si>
  <si>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</si>
  <si>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</si>
  <si>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</si>
  <si>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</si>
  <si>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</si>
  <si>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</si>
  <si>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</si>
  <si>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</si>
  <si>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</si>
  <si>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</si>
  <si>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</si>
  <si>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</si>
  <si>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</si>
  <si>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</si>
  <si>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</si>
  <si>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</si>
  <si>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</si>
  <si>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</si>
  <si>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</si>
  <si>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</si>
  <si>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</si>
  <si>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</si>
  <si>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</si>
  <si>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</si>
  <si>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</si>
  <si>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</si>
  <si>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</si>
  <si>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</si>
  <si>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</si>
  <si>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</si>
  <si>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</si>
  <si>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</si>
  <si>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</si>
  <si>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</si>
  <si>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</si>
  <si>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</si>
  <si>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</si>
  <si>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</si>
  <si>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</si>
  <si>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</si>
  <si>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</si>
  <si>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</si>
  <si>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</si>
  <si>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</si>
  <si>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</si>
  <si>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</si>
  <si>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</si>
  <si>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</si>
  <si>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</si>
  <si>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</si>
  <si>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</si>
  <si>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</si>
  <si>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</si>
  <si>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</si>
  <si>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</si>
  <si>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</si>
  <si>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</si>
  <si>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</si>
  <si>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</si>
  <si>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</si>
  <si>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</si>
  <si>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</si>
  <si>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</si>
  <si>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</si>
  <si>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</si>
  <si>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</si>
  <si>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</si>
  <si>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</si>
  <si>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</si>
  <si>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</si>
  <si>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</si>
  <si>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</si>
  <si>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</si>
  <si>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</si>
  <si>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</si>
  <si>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</si>
  <si>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</si>
  <si>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</si>
  <si>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</si>
  <si>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</si>
  <si>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</si>
  <si>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</si>
  <si>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</si>
  <si>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</si>
  <si>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</si>
  <si>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</si>
  <si>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</si>
  <si>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</si>
  <si>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</si>
  <si>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</si>
  <si>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</si>
  <si>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</si>
  <si>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</si>
  <si>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</si>
  <si>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</si>
  <si>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</si>
  <si>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</si>
  <si>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</si>
  <si>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</si>
  <si>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</si>
  <si>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</si>
  <si>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</si>
  <si>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</si>
  <si>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</si>
  <si>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</si>
  <si>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</si>
  <si>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</si>
  <si>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</si>
  <si>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</si>
  <si>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</si>
  <si>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</si>
  <si>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</si>
  <si>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</si>
  <si>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</si>
  <si>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</si>
  <si>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</si>
  <si>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</si>
  <si>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</si>
  <si>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</si>
  <si>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</si>
  <si>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</si>
  <si>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</si>
  <si>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</si>
  <si>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</si>
  <si>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</si>
  <si>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</si>
  <si>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</si>
  <si>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</si>
  <si>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</si>
  <si>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</si>
  <si>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</si>
  <si>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</si>
  <si>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</si>
  <si>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</si>
  <si>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</si>
  <si>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</si>
  <si>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</si>
  <si>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</si>
  <si>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</si>
  <si>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</si>
  <si>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</si>
  <si>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</si>
  <si>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</si>
  <si>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</si>
  <si>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</si>
  <si>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</si>
  <si>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</si>
  <si>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</si>
  <si>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</si>
  <si>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</si>
  <si>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</si>
  <si>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</si>
  <si>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</si>
  <si>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</si>
  <si>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</si>
  <si>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</si>
  <si>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</si>
  <si>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</si>
  <si>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</si>
  <si>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</si>
  <si>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</si>
  <si>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</si>
  <si>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</si>
  <si>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</si>
  <si>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</si>
  <si>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</si>
  <si>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</si>
  <si>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</si>
  <si>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</si>
  <si>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</si>
  <si>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</si>
  <si>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</si>
  <si>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</si>
  <si>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</si>
  <si>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</si>
  <si>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</si>
  <si>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</si>
  <si>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</si>
  <si>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</si>
  <si>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</si>
  <si>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</si>
  <si>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</si>
  <si>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</si>
  <si>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</si>
  <si>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</si>
  <si>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</si>
  <si>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</si>
  <si>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</si>
  <si>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</si>
  <si>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</si>
  <si>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</si>
  <si>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</si>
  <si>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</si>
  <si>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</si>
  <si>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</si>
  <si>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</si>
  <si>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</si>
  <si>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</si>
  <si>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</si>
  <si>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</si>
  <si>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</si>
  <si>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</si>
  <si>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</si>
  <si>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</si>
  <si>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</si>
  <si>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</si>
  <si>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</si>
  <si>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</si>
  <si>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</si>
  <si>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</si>
  <si>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</si>
  <si>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</si>
  <si>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</si>
  <si>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</si>
  <si>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</si>
  <si>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</si>
  <si>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</si>
  <si>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</si>
  <si>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</si>
  <si>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</si>
  <si>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</si>
  <si>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</si>
  <si>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</si>
  <si>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</si>
  <si>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</si>
  <si>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</si>
  <si>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</si>
  <si>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</si>
  <si>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</si>
  <si>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</si>
  <si>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</si>
  <si>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</si>
  <si>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</si>
  <si>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</si>
  <si>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</si>
  <si>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</si>
  <si>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</si>
  <si>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</si>
  <si>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</si>
  <si>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</si>
  <si>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</si>
  <si>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</si>
  <si>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</si>
  <si>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</si>
  <si>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</si>
  <si>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</si>
  <si>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</si>
  <si>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</si>
  <si>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</si>
  <si>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</si>
  <si>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</si>
  <si>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</si>
  <si>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</si>
  <si>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</si>
  <si>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</si>
  <si>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</si>
  <si>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</si>
  <si>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</si>
  <si>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</si>
  <si>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</si>
  <si>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</si>
  <si>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</si>
  <si>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</si>
  <si>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</si>
  <si>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</si>
  <si>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</si>
  <si>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</si>
  <si>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</si>
  <si>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</si>
  <si>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</si>
  <si>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</si>
  <si>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</si>
  <si>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</si>
  <si>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</si>
  <si>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</si>
  <si>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</si>
  <si>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</si>
  <si>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</si>
  <si>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</si>
  <si>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</si>
  <si>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</si>
  <si>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</si>
  <si>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</si>
  <si>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</si>
  <si>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</si>
  <si>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</si>
  <si>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</si>
  <si>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</si>
  <si>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</si>
  <si>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</si>
  <si>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</si>
  <si>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</si>
  <si>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</si>
  <si>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</si>
  <si>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</si>
  <si>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</si>
  <si>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</si>
  <si>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</si>
  <si>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</si>
  <si>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</si>
  <si>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</si>
  <si>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</si>
  <si>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</si>
  <si>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</si>
  <si>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</si>
  <si>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</si>
  <si>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</si>
  <si>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</si>
  <si>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</si>
  <si>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</si>
  <si>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</si>
  <si>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</si>
  <si>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</si>
  <si>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</si>
  <si>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</si>
  <si>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</si>
  <si>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</si>
  <si>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</si>
  <si>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</si>
  <si>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</si>
  <si>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</si>
  <si>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</si>
  <si>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</si>
  <si>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</si>
  <si>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</si>
  <si>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</si>
  <si>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</si>
  <si>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</si>
  <si>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</si>
  <si>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</si>
  <si>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</si>
  <si>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</si>
  <si>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</si>
  <si>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</si>
  <si>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</si>
  <si>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</si>
  <si>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</si>
  <si>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</si>
  <si>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</si>
  <si>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</si>
  <si>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</si>
  <si>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</si>
  <si>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</si>
  <si>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</si>
  <si>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</si>
  <si>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</si>
  <si>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</si>
  <si>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</si>
  <si>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</si>
  <si>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</si>
  <si>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</si>
  <si>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</si>
  <si>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</si>
  <si>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</si>
  <si>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</si>
  <si>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</si>
  <si>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</si>
  <si>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</si>
  <si>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</si>
  <si>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</si>
  <si>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</si>
  <si>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</si>
  <si>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</si>
  <si>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</si>
  <si>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</si>
  <si>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</si>
  <si>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</si>
  <si>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</si>
  <si>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</si>
  <si>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</si>
  <si>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</si>
  <si>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</si>
  <si>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</si>
  <si>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</si>
  <si>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</si>
  <si>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</si>
  <si>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</si>
  <si>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</si>
  <si>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</si>
  <si>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</si>
  <si>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</si>
  <si>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</si>
  <si>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</si>
  <si>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</si>
  <si>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</si>
  <si>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</si>
  <si>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</si>
  <si>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</si>
  <si>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</si>
  <si>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</si>
  <si>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</si>
  <si>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</si>
  <si>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</si>
  <si>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</si>
  <si>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</si>
  <si>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</si>
  <si>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</si>
  <si>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</si>
  <si>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</si>
  <si>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</si>
  <si>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</si>
  <si>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</si>
  <si>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</si>
  <si>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</si>
  <si>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</si>
  <si>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</si>
  <si>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</si>
  <si>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</si>
  <si>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</si>
  <si>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</si>
  <si>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</si>
  <si>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</si>
  <si>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</si>
  <si>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</si>
  <si>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</si>
  <si>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</si>
  <si>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</si>
  <si>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</si>
  <si>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</si>
  <si>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</si>
  <si>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</si>
  <si>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</si>
  <si>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</si>
  <si>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</si>
  <si>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</si>
  <si>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</si>
  <si>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</si>
  <si>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</si>
  <si>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</si>
  <si>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</si>
  <si>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</si>
  <si>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</si>
  <si>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</si>
  <si>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</si>
  <si>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</si>
  <si>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</si>
  <si>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</si>
  <si>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</si>
  <si>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</si>
  <si>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</si>
  <si>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</si>
  <si>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</si>
  <si>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</si>
  <si>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</si>
  <si>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</si>
  <si>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</si>
  <si>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</si>
  <si>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</si>
  <si>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</si>
  <si>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</si>
  <si>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</si>
  <si>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</si>
  <si>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</si>
  <si>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</si>
  <si>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</si>
  <si>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</si>
  <si>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</si>
  <si>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</si>
  <si>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</si>
  <si>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</si>
  <si>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</si>
  <si>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</si>
  <si>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</si>
  <si>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</si>
  <si>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</si>
  <si>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</si>
  <si>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</si>
  <si>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</si>
  <si>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</si>
  <si>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</si>
  <si>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</si>
  <si>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</si>
  <si>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</si>
  <si>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</si>
  <si>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</si>
  <si>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</si>
  <si>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</si>
  <si>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</si>
  <si>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</si>
  <si>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</si>
  <si>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</si>
  <si>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</si>
  <si>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</si>
  <si>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</si>
  <si>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</si>
  <si>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</si>
  <si>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</si>
  <si>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</si>
  <si>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</si>
  <si>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</si>
  <si>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</si>
  <si>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</si>
  <si>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</si>
  <si>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</si>
  <si>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</si>
  <si>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</si>
  <si>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</si>
  <si>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</si>
  <si>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</si>
  <si>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</si>
  <si>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</si>
  <si>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</si>
  <si>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</si>
  <si>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</si>
  <si>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</si>
  <si>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</si>
  <si>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</si>
  <si>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</si>
  <si>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</si>
  <si>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</si>
  <si>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</si>
  <si>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</si>
  <si>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</si>
  <si>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</si>
  <si>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</si>
  <si>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</si>
  <si>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</si>
  <si>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</si>
  <si>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</si>
  <si>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</si>
  <si>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</si>
  <si>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</si>
  <si>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</si>
  <si>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</si>
  <si>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</si>
  <si>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</si>
  <si>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</si>
  <si>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</si>
  <si>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</si>
  <si>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</si>
  <si>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</si>
  <si>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</si>
  <si>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</si>
  <si>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</si>
  <si>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</si>
  <si>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</si>
  <si>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</si>
  <si>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</si>
  <si>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</si>
  <si>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</si>
  <si>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</si>
  <si>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</si>
  <si>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</si>
  <si>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</si>
  <si>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</si>
  <si>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</si>
  <si>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</si>
  <si>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</si>
  <si>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</si>
  <si>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</si>
  <si>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</si>
  <si>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</si>
  <si>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</si>
  <si>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</si>
  <si>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</si>
  <si>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</si>
  <si>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</si>
  <si>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</si>
  <si>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</si>
  <si>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</si>
  <si>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</si>
  <si>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</si>
  <si>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</si>
  <si>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</si>
  <si>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</si>
  <si>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</si>
  <si>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</si>
  <si>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</si>
  <si>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</si>
  <si>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</si>
  <si>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</si>
  <si>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</si>
  <si>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</si>
  <si>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</si>
  <si>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</si>
  <si>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</si>
  <si>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</si>
  <si>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</si>
  <si>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</si>
  <si>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</si>
  <si>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</si>
  <si>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</si>
  <si>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</si>
  <si>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</si>
  <si>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</si>
  <si>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</si>
  <si>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</si>
  <si>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</si>
  <si>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</si>
  <si>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</si>
  <si>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</si>
  <si>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</si>
  <si>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</si>
  <si>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</si>
  <si>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</si>
  <si>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</si>
  <si>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</si>
  <si>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</si>
  <si>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</si>
  <si>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</si>
  <si>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</si>
  <si>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</si>
  <si>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</si>
  <si>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</si>
  <si>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</si>
  <si>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</si>
  <si>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</si>
  <si>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</si>
  <si>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</si>
  <si>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</si>
  <si>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</si>
  <si>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</si>
  <si>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</si>
  <si>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</si>
  <si>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</si>
  <si>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</si>
  <si>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</si>
  <si>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</si>
  <si>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</si>
  <si>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</si>
  <si>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</si>
  <si>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</si>
  <si>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</si>
  <si>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</si>
  <si>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</si>
  <si>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</si>
  <si>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</si>
  <si>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</si>
  <si>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</si>
  <si>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</si>
  <si>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</si>
  <si>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</si>
  <si>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</si>
  <si>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</si>
  <si>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</si>
  <si>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</si>
  <si>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</si>
  <si>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</si>
  <si>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</si>
  <si>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</si>
  <si>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</si>
  <si>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</si>
  <si>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</si>
  <si>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</si>
  <si>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</si>
  <si>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</si>
  <si>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</si>
  <si>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</si>
  <si>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</si>
  <si>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</si>
  <si>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</si>
  <si>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</si>
  <si>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</si>
  <si>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</si>
  <si>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</si>
  <si>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</si>
  <si>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</si>
  <si>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</si>
  <si>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</si>
  <si>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</si>
  <si>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</si>
  <si>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</si>
  <si>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</si>
  <si>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</si>
  <si>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</si>
  <si>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</si>
  <si>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</si>
  <si>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</si>
  <si>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</si>
  <si>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</si>
  <si>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</si>
  <si>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</si>
  <si>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</si>
  <si>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</si>
  <si>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</si>
  <si>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</si>
  <si>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</si>
  <si>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</si>
  <si>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</si>
  <si>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</si>
  <si>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</si>
  <si>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</si>
  <si>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</si>
  <si>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</si>
  <si>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</si>
  <si>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</si>
  <si>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</si>
  <si>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</si>
  <si>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</si>
  <si>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</si>
  <si>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</si>
  <si>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</si>
  <si>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</si>
  <si>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</si>
  <si>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</si>
  <si>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</si>
  <si>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</si>
  <si>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</si>
  <si>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</si>
  <si>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</si>
  <si>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</si>
  <si>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</si>
  <si>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</si>
  <si>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</si>
  <si>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</si>
  <si>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</si>
  <si>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</si>
  <si>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</si>
  <si>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</si>
  <si>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</si>
  <si>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</si>
  <si>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</si>
  <si>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</si>
  <si>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</si>
  <si>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</si>
  <si>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</si>
  <si>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</si>
  <si>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</si>
  <si>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</si>
  <si>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</si>
  <si>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</si>
  <si>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</si>
  <si>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</si>
  <si>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</si>
  <si>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</si>
  <si>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</si>
  <si>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</si>
  <si>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</si>
  <si>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</si>
  <si>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</si>
  <si>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</si>
  <si>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</si>
  <si>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</si>
  <si>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</si>
  <si>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</si>
  <si>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</si>
  <si>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</si>
  <si>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</si>
  <si>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</si>
  <si>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</si>
  <si>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</si>
  <si>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</si>
  <si>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</si>
  <si>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</si>
  <si>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</si>
  <si>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</si>
  <si>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</si>
  <si>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</si>
  <si>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</si>
  <si>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</si>
  <si>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</si>
  <si>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</si>
  <si>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</si>
  <si>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</si>
  <si>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</si>
  <si>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</si>
  <si>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</si>
  <si>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</si>
  <si>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</si>
  <si>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</si>
  <si>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</si>
  <si>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</si>
  <si>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</si>
  <si>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</si>
  <si>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</si>
  <si>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</si>
  <si>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</si>
  <si>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</si>
  <si>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</si>
  <si>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</si>
  <si>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</si>
  <si>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</si>
  <si>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</si>
  <si>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</si>
  <si>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</si>
  <si>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</si>
  <si>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</si>
  <si>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</si>
  <si>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</si>
  <si>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</si>
  <si>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</si>
  <si>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</si>
  <si>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</si>
  <si>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</si>
  <si>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</si>
  <si>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</si>
  <si>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</si>
  <si>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</si>
  <si>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</si>
  <si>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</si>
  <si>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</si>
  <si>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</si>
  <si>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</si>
  <si>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</si>
  <si>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</si>
  <si>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</si>
  <si>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</si>
  <si>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</si>
  <si>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</si>
  <si>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</si>
  <si>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</si>
  <si>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</si>
  <si>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</si>
  <si>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</si>
  <si>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</si>
  <si>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</si>
  <si>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</si>
  <si>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</si>
  <si>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</si>
  <si>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</si>
  <si>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</si>
  <si>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</si>
  <si>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</si>
  <si>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</si>
  <si>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</si>
  <si>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</si>
  <si>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</si>
  <si>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</si>
  <si>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</si>
  <si>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</si>
  <si>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</si>
  <si>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</si>
  <si>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</si>
  <si>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</si>
  <si>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</si>
  <si>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</si>
  <si>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</si>
  <si>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</si>
  <si>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</si>
  <si>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</si>
  <si>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</si>
  <si>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</si>
  <si>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</si>
  <si>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</si>
  <si>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</si>
  <si>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</si>
  <si>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</si>
  <si>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</si>
  <si>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</si>
  <si>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</si>
  <si>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</si>
  <si>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</si>
  <si>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</si>
  <si>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</si>
  <si>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</si>
  <si>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</si>
  <si>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</si>
  <si>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</si>
  <si>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</si>
  <si>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</si>
  <si>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</si>
  <si>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</si>
  <si>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</si>
  <si>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</si>
  <si>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</si>
  <si>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</si>
  <si>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</si>
  <si>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</si>
  <si>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</si>
  <si>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</si>
  <si>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</si>
  <si>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</si>
  <si>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</si>
  <si>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</si>
  <si>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</si>
  <si>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</si>
  <si>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</si>
  <si>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</si>
  <si>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</si>
  <si>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</si>
  <si>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</si>
  <si>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</si>
  <si>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</si>
  <si>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</si>
  <si>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</si>
  <si>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</si>
  <si>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</si>
  <si>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</si>
  <si>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</si>
  <si>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</si>
  <si>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</si>
  <si>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</si>
  <si>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</si>
  <si>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</si>
  <si>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</si>
  <si>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</si>
  <si>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</si>
  <si>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</si>
  <si>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</si>
  <si>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</si>
  <si>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</si>
  <si>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</si>
  <si>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</si>
  <si>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</si>
  <si>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</si>
  <si>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</si>
  <si>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</si>
  <si>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</si>
  <si>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</si>
  <si>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</si>
  <si>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</si>
  <si>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</si>
  <si>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</si>
  <si>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</si>
  <si>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</si>
  <si>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</si>
  <si>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</si>
  <si>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</si>
  <si>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</si>
  <si>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</si>
  <si>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</si>
  <si>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</si>
  <si>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</si>
  <si>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</si>
  <si>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</si>
  <si>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</si>
  <si>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</si>
  <si>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</si>
  <si>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</si>
  <si>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</si>
  <si>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</si>
  <si>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</si>
  <si>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</si>
  <si>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</si>
  <si>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</si>
  <si>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</si>
  <si>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</si>
  <si>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</si>
  <si>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</si>
  <si>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</si>
  <si>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</si>
  <si>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</si>
  <si>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</si>
  <si>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</si>
  <si>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</si>
  <si>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</si>
  <si>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</si>
  <si>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</si>
  <si>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</si>
  <si>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</si>
  <si>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</si>
  <si>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</si>
  <si>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</si>
  <si>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</si>
  <si>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</si>
  <si>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</si>
  <si>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</si>
  <si>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</si>
  <si>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</si>
  <si>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</si>
  <si>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</si>
  <si>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</si>
  <si>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</si>
  <si>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</si>
  <si>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</si>
  <si>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</si>
  <si>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</si>
  <si>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</si>
  <si>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</si>
  <si>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</si>
  <si>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</si>
  <si>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</si>
  <si>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</si>
  <si>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</si>
  <si>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</si>
  <si>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</si>
  <si>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</si>
  <si>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</si>
  <si>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</si>
  <si>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</si>
  <si>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</si>
  <si>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</si>
  <si>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</si>
  <si>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</si>
  <si>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</si>
  <si>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</si>
  <si>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</si>
  <si>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</si>
  <si>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</si>
  <si>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</si>
  <si>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</si>
  <si>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</si>
  <si>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</si>
  <si>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</si>
  <si>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</si>
  <si>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</si>
  <si>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</si>
  <si>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</si>
  <si>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</si>
  <si>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</si>
  <si>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</si>
  <si>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</si>
  <si>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</si>
  <si>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</si>
  <si>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</si>
  <si>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</si>
  <si>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</si>
  <si>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</si>
  <si>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</si>
  <si>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</si>
  <si>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</si>
  <si>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</si>
  <si>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</si>
  <si>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</si>
  <si>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</si>
  <si>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</si>
  <si>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</si>
  <si>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</si>
  <si>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</si>
  <si>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</si>
  <si>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</si>
  <si>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</si>
  <si>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</si>
  <si>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</si>
  <si>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</si>
  <si>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</si>
  <si>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</si>
  <si>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</si>
  <si>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</si>
  <si>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</si>
  <si>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</si>
  <si>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</si>
  <si>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</si>
  <si>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</si>
  <si>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</si>
  <si>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</si>
  <si>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</si>
  <si>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</si>
  <si>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</si>
  <si>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</si>
  <si>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</si>
  <si>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</si>
  <si>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</si>
  <si>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</si>
  <si>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</si>
  <si>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</si>
  <si>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</si>
  <si>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</si>
  <si>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</si>
  <si>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</si>
  <si>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</si>
  <si>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</si>
  <si>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</si>
  <si>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</si>
  <si>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</si>
  <si>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</si>
  <si>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</si>
  <si>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</si>
  <si>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</si>
  <si>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</si>
  <si>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</si>
  <si>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</si>
  <si>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</si>
  <si>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</si>
  <si>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</si>
  <si>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</si>
  <si>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</si>
  <si>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</si>
  <si>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</si>
  <si>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</si>
  <si>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</si>
  <si>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</si>
  <si>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</si>
  <si>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</si>
  <si>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</si>
  <si>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</si>
  <si>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</si>
  <si>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</si>
  <si>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</si>
  <si>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</si>
  <si>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</si>
  <si>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</si>
  <si>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</si>
  <si>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</si>
  <si>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</si>
  <si>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</si>
  <si>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</si>
  <si>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</si>
  <si>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</si>
  <si>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</si>
  <si>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</si>
  <si>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</si>
  <si>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</si>
  <si>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</si>
  <si>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</si>
  <si>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</si>
  <si>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</si>
  <si>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</si>
  <si>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</si>
  <si>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</si>
  <si>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</si>
  <si>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</si>
  <si>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</si>
  <si>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</si>
  <si>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</si>
  <si>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</si>
  <si>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</si>
  <si>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</si>
  <si>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</si>
  <si>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</si>
  <si>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</si>
  <si>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</si>
  <si>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</si>
  <si>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</si>
  <si>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</si>
  <si>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</si>
  <si>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</si>
  <si>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</si>
  <si>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</si>
  <si>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</si>
  <si>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</si>
  <si>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</si>
  <si>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</si>
  <si>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</si>
  <si>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</si>
  <si>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</si>
  <si>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</si>
  <si>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</si>
  <si>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</si>
  <si>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</si>
  <si>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</si>
  <si>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</si>
  <si>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</si>
  <si>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</si>
  <si>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</si>
  <si>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</si>
  <si>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</si>
  <si>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</si>
  <si>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</si>
  <si>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</si>
  <si>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</si>
  <si>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</si>
  <si>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</si>
  <si>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</si>
  <si>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</si>
  <si>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</si>
  <si>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</si>
  <si>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</si>
  <si>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</si>
  <si>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</si>
  <si>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</si>
  <si>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</si>
  <si>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</si>
  <si>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</si>
  <si>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</si>
  <si>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</si>
  <si>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</si>
  <si>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</si>
  <si>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</si>
  <si>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</si>
  <si>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</si>
  <si>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</si>
  <si>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</si>
  <si>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</si>
  <si>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</si>
  <si>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</si>
  <si>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</si>
  <si>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</si>
  <si>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</si>
  <si>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</si>
  <si>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</si>
  <si>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</si>
  <si>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</si>
  <si>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</si>
  <si>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</si>
  <si>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</si>
  <si>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</si>
  <si>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</si>
  <si>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</si>
  <si>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</si>
  <si>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</si>
  <si>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</si>
  <si>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</si>
  <si>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</si>
  <si>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</si>
  <si>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</si>
  <si>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</si>
  <si>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</si>
  <si>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</si>
  <si>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</si>
  <si>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</si>
  <si>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</si>
  <si>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</si>
  <si>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</si>
  <si>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</si>
  <si>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</si>
  <si>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</si>
  <si>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</si>
  <si>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</si>
  <si>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</si>
  <si>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</si>
  <si>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</si>
  <si>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</si>
  <si>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</si>
  <si>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</si>
  <si>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</si>
  <si>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</si>
  <si>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</si>
  <si>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</si>
  <si>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</si>
  <si>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</si>
  <si>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</si>
  <si>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</si>
  <si>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</si>
  <si>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</si>
  <si>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</si>
  <si>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</si>
  <si>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</si>
  <si>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</si>
  <si>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</si>
  <si>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</si>
  <si>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</si>
  <si>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</si>
  <si>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</si>
  <si>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</si>
  <si>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</si>
  <si>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</si>
  <si>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</si>
  <si>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</si>
  <si>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</si>
  <si>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</si>
  <si>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</si>
  <si>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</si>
  <si>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</si>
  <si>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</si>
  <si>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</si>
  <si>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</si>
  <si>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</si>
  <si>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</si>
  <si>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</si>
  <si>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</si>
  <si>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</si>
  <si>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</si>
  <si>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</si>
  <si>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</si>
  <si>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</si>
  <si>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</si>
  <si>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</si>
  <si>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</si>
  <si>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</si>
  <si>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</si>
  <si>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</si>
  <si>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</si>
  <si>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</si>
  <si>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</si>
  <si>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</si>
  <si>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</si>
  <si>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</si>
  <si>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</si>
  <si>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</si>
  <si>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</si>
  <si>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</si>
  <si>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</si>
  <si>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</si>
  <si>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</si>
  <si>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</si>
  <si>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</si>
  <si>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</si>
  <si>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</si>
  <si>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</si>
  <si>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</si>
  <si>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</si>
  <si>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</si>
  <si>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</si>
  <si>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</si>
  <si>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</si>
  <si>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</si>
  <si>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</si>
  <si>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</si>
  <si>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</si>
  <si>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</si>
  <si>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</si>
  <si>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</si>
  <si>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</si>
  <si>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</si>
  <si>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</si>
  <si>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</si>
  <si>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</si>
  <si>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</si>
  <si>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</si>
  <si>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</si>
  <si>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</si>
  <si>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</si>
  <si>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</si>
  <si>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</si>
  <si>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</si>
  <si>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</si>
  <si>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</si>
  <si>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</si>
  <si>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</si>
  <si>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</si>
  <si>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</si>
  <si>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</si>
  <si>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</si>
  <si>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</si>
  <si>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</si>
  <si>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</si>
  <si>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</si>
  <si>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</si>
  <si>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</si>
  <si>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</si>
  <si>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</si>
  <si>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</si>
  <si>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</si>
  <si>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</si>
  <si>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</si>
  <si>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</si>
  <si>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</si>
  <si>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</si>
  <si>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</si>
  <si>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</si>
  <si>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</si>
  <si>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</si>
  <si>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</si>
  <si>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</si>
  <si>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</si>
  <si>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</si>
  <si>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</si>
  <si>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</si>
  <si>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</si>
  <si>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</si>
  <si>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</si>
  <si>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</si>
  <si>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</si>
  <si>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</si>
  <si>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</si>
  <si>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</si>
  <si>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</si>
  <si>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</si>
  <si>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</si>
  <si>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</si>
  <si>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</si>
  <si>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</si>
  <si>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</si>
  <si>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</si>
  <si>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</si>
  <si>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</si>
  <si>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</si>
  <si>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</si>
  <si>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</si>
  <si>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</si>
  <si>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</si>
  <si>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</si>
  <si>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</si>
  <si>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</si>
  <si>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</si>
  <si>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</si>
  <si>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</si>
  <si>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</si>
  <si>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</si>
  <si>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</si>
  <si>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</si>
  <si>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</si>
  <si>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</si>
  <si>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</si>
  <si>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</si>
  <si>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</si>
  <si>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</si>
  <si>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</si>
  <si>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</si>
  <si>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</si>
  <si>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</si>
  <si>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</si>
  <si>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</si>
  <si>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</si>
  <si>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</si>
  <si>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</si>
  <si>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</si>
  <si>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</si>
  <si>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</si>
  <si>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</si>
  <si>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</si>
  <si>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</si>
  <si>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</si>
  <si>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</si>
  <si>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</si>
  <si>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</si>
  <si>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</si>
  <si>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</si>
  <si>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</si>
  <si>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</si>
  <si>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</si>
  <si>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</si>
  <si>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</si>
  <si>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</si>
  <si>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</si>
  <si>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</si>
  <si>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</si>
  <si>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</si>
  <si>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</si>
  <si>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</si>
  <si>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</si>
  <si>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</si>
  <si>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</si>
  <si>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</si>
  <si>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</si>
  <si>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</si>
  <si>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</si>
  <si>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</si>
  <si>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</si>
  <si>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</si>
  <si>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</si>
  <si>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</si>
  <si>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</si>
  <si>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</si>
  <si>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</si>
  <si>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</si>
  <si>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</si>
  <si>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</si>
  <si>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</si>
  <si>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</si>
  <si>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</si>
  <si>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</si>
  <si>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</si>
  <si>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</si>
  <si>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</si>
  <si>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</si>
  <si>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</si>
  <si>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</si>
  <si>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</si>
  <si>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</si>
  <si>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</si>
  <si>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</si>
  <si>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</si>
  <si>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</si>
  <si>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</si>
  <si>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</si>
  <si>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</si>
  <si>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</si>
  <si>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</si>
  <si>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</si>
  <si>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</si>
  <si>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</si>
  <si>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</si>
  <si>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</si>
  <si>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</si>
  <si>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</si>
  <si>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</si>
  <si>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</si>
  <si>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</si>
  <si>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</si>
  <si>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</si>
  <si>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</si>
  <si>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</si>
  <si>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</si>
  <si>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</si>
  <si>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</si>
  <si>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</si>
  <si>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</si>
  <si>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</si>
  <si>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</si>
  <si>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</si>
  <si>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</si>
  <si>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</si>
  <si>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</si>
  <si>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</si>
  <si>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</si>
  <si>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</si>
  <si>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</si>
  <si>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</si>
  <si>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</si>
  <si>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</si>
  <si>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</si>
  <si>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</si>
  <si>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</si>
  <si>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</si>
  <si>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</si>
  <si>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</si>
  <si>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</si>
  <si>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</si>
  <si>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</si>
  <si>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</si>
  <si>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</si>
  <si>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</si>
  <si>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</si>
  <si>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</si>
  <si>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</si>
  <si>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</si>
  <si>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</si>
  <si>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</si>
  <si>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</si>
  <si>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</si>
  <si>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</si>
  <si>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</si>
  <si>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</si>
  <si>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</si>
  <si>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</si>
  <si>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</si>
  <si>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</si>
  <si>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</si>
  <si>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</si>
  <si>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</si>
  <si>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</si>
  <si>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</si>
  <si>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</si>
  <si>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</si>
  <si>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</si>
  <si>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</si>
  <si>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</si>
  <si>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</si>
  <si>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</si>
  <si>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</si>
  <si>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</si>
  <si>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</si>
  <si>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</si>
  <si>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</si>
  <si>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</si>
  <si>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</si>
  <si>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</si>
  <si>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</si>
  <si>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</si>
  <si>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</si>
  <si>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</si>
  <si>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</si>
  <si>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</si>
  <si>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</si>
  <si>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</si>
  <si>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</si>
  <si>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</si>
  <si>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</si>
  <si>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</si>
  <si>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</si>
  <si>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</si>
  <si>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</si>
  <si>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</si>
  <si>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</si>
  <si>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</si>
  <si>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</si>
  <si>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</si>
  <si>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</si>
  <si>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</si>
  <si>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</si>
  <si>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</si>
  <si>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</si>
  <si>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</si>
  <si>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</si>
  <si>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</si>
  <si>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</si>
  <si>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</si>
  <si>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</si>
  <si>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</si>
  <si>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</si>
  <si>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</si>
  <si>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</si>
  <si>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</si>
  <si>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</si>
  <si>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</si>
  <si>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</si>
  <si>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</si>
  <si>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</si>
  <si>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</si>
  <si>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</si>
  <si>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</si>
  <si>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</si>
  <si>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</si>
  <si>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</si>
  <si>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</si>
  <si>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</si>
  <si>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</si>
  <si>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</si>
  <si>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</si>
  <si>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</si>
  <si>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</si>
  <si>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</si>
  <si>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</si>
  <si>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</si>
  <si>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</si>
  <si>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</si>
  <si>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</si>
  <si>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</si>
  <si>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</si>
  <si>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</si>
  <si>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</si>
  <si>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</si>
  <si>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</si>
  <si>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</si>
  <si>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</si>
  <si>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</si>
  <si>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</si>
  <si>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</si>
  <si>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</si>
  <si>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</si>
  <si>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</si>
  <si>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</si>
  <si>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</si>
  <si>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</si>
  <si>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</si>
  <si>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</si>
  <si>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</si>
  <si>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</si>
  <si>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</si>
  <si>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</si>
  <si>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</si>
  <si>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</si>
  <si>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</si>
  <si>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</si>
  <si>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</si>
  <si>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</si>
  <si>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</si>
  <si>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</si>
  <si>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</si>
  <si>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</si>
  <si>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</si>
  <si>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</si>
  <si>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</si>
  <si>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</si>
  <si>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</si>
  <si>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</si>
  <si>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</si>
  <si>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</si>
  <si>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</si>
  <si>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</si>
  <si>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</si>
  <si>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</si>
  <si>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</si>
  <si>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</si>
  <si>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</si>
  <si>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</si>
  <si>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</si>
  <si>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</si>
  <si>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</si>
  <si>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</si>
  <si>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</si>
  <si>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</si>
  <si>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</si>
  <si>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</si>
  <si>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</si>
  <si>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</si>
  <si>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</si>
  <si>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</si>
  <si>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</si>
  <si>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</si>
  <si>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</si>
  <si>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</si>
  <si>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</si>
  <si>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</si>
  <si>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</si>
  <si>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</si>
  <si>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</si>
  <si>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</si>
  <si>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</si>
  <si>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</si>
  <si>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</si>
  <si>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</si>
  <si>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</si>
  <si>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</si>
  <si>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</si>
  <si>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</si>
  <si>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</si>
  <si>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</si>
  <si>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</si>
  <si>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</si>
  <si>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</si>
  <si>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</si>
  <si>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</si>
  <si>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</si>
  <si>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</si>
  <si>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</si>
  <si>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</si>
  <si>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</si>
  <si>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</si>
  <si>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</si>
  <si>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</si>
  <si>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</si>
  <si>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</si>
  <si>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</si>
  <si>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</si>
  <si>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</si>
  <si>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</si>
  <si>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</si>
  <si>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</si>
  <si>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</si>
  <si>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</si>
  <si>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</si>
  <si>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</si>
  <si>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</si>
  <si>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</si>
  <si>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</si>
  <si>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</si>
  <si>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</si>
  <si>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</si>
  <si>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</si>
  <si>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</si>
  <si>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</si>
  <si>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</si>
  <si>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</si>
  <si>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</si>
  <si>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</si>
  <si>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</si>
  <si>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</si>
  <si>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</si>
  <si>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</si>
  <si>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</si>
  <si>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</si>
  <si>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</si>
  <si>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</si>
  <si>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</si>
  <si>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</si>
  <si>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</si>
  <si>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</si>
  <si>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</si>
  <si>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</si>
  <si>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</si>
  <si>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</si>
  <si>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</si>
  <si>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</si>
  <si>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</si>
  <si>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</si>
  <si>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</si>
  <si>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</si>
  <si>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</si>
  <si>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</si>
  <si>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</si>
  <si>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</si>
  <si>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</si>
  <si>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</si>
  <si>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</si>
  <si>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</si>
  <si>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</si>
  <si>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</si>
  <si>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</si>
  <si>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</si>
  <si>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</si>
  <si>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</si>
  <si>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</si>
  <si>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</si>
  <si>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</si>
  <si>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</si>
  <si>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</si>
  <si>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</si>
  <si>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</si>
  <si>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</si>
  <si>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</si>
  <si>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</si>
  <si>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</si>
  <si>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</si>
  <si>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</si>
  <si>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</si>
  <si>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</si>
  <si>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</si>
  <si>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</si>
  <si>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</si>
  <si>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</si>
  <si>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</si>
  <si>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</si>
  <si>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</si>
  <si>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</si>
  <si>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</si>
  <si>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</si>
  <si>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</si>
  <si>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</si>
  <si>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</si>
  <si>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</si>
  <si>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</si>
  <si>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</si>
  <si>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</si>
  <si>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</si>
  <si>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</si>
  <si>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</si>
  <si>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</si>
  <si>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</si>
  <si>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</si>
  <si>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</si>
  <si>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</si>
  <si>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</si>
  <si>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</si>
  <si>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</si>
  <si>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</si>
  <si>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</si>
  <si>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</si>
  <si>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</si>
  <si>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</si>
  <si>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</si>
  <si>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</si>
  <si>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</si>
  <si>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</si>
  <si>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</si>
  <si>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</si>
  <si>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</si>
  <si>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</si>
  <si>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</si>
  <si>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</si>
  <si>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</si>
  <si>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</si>
  <si>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</si>
  <si>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</si>
  <si>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</si>
  <si>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</si>
  <si>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</si>
  <si>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</si>
  <si>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</si>
  <si>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</si>
  <si>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</si>
  <si>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</si>
  <si>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</si>
  <si>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</si>
  <si>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</si>
  <si>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</si>
  <si>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</si>
  <si>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</si>
  <si>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</si>
  <si>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</si>
  <si>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</si>
  <si>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</si>
  <si>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</si>
  <si>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</si>
  <si>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</si>
  <si>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</si>
  <si>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</si>
  <si>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</si>
  <si>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</si>
  <si>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</si>
  <si>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</si>
  <si>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</si>
  <si>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</si>
  <si>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</si>
  <si>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</si>
  <si>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</si>
  <si>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</si>
  <si>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</si>
  <si>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</si>
  <si>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</si>
  <si>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</si>
  <si>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</si>
  <si>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</si>
  <si>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</si>
  <si>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</si>
  <si>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</si>
  <si>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</si>
  <si>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</si>
  <si>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</si>
  <si>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</si>
  <si>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</si>
  <si>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</si>
  <si>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</si>
  <si>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</si>
  <si>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</si>
  <si>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</si>
  <si>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</si>
  <si>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</si>
  <si>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</si>
  <si>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</si>
  <si>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</si>
  <si>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</si>
  <si>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</si>
  <si>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</si>
  <si>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</si>
  <si>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</si>
  <si>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</si>
  <si>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</si>
  <si>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</si>
  <si>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</si>
  <si>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</si>
  <si>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</si>
  <si>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</si>
  <si>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</si>
  <si>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</si>
  <si>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</si>
  <si>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</si>
  <si>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</si>
  <si>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</si>
  <si>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</si>
  <si>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</si>
  <si>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</si>
  <si>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</si>
  <si>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</si>
  <si>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</si>
  <si>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</si>
  <si>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</si>
  <si>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</si>
  <si>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</si>
  <si>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</si>
  <si>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</si>
  <si>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</si>
  <si>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</si>
  <si>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</si>
  <si>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</si>
  <si>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</si>
  <si>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</si>
  <si>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</si>
  <si>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</si>
  <si>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</si>
  <si>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</si>
  <si>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</si>
  <si>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</si>
  <si>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</si>
  <si>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</si>
  <si>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</si>
  <si>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</si>
  <si>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</si>
  <si>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</si>
  <si>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</si>
  <si>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</si>
  <si>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</si>
  <si>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</si>
  <si>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</si>
  <si>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</si>
  <si>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</si>
  <si>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</si>
  <si>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</si>
  <si>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</si>
  <si>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</si>
  <si>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</si>
  <si>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</si>
  <si>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</si>
  <si>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</si>
  <si>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</si>
  <si>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</si>
  <si>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</si>
  <si>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</si>
  <si>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</si>
  <si>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</si>
  <si>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</si>
  <si>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</si>
  <si>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</si>
  <si>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</si>
  <si>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</si>
  <si>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</si>
  <si>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</si>
  <si>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</si>
  <si>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</si>
  <si>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</si>
  <si>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</si>
  <si>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</si>
  <si>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</si>
  <si>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</si>
  <si>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</si>
  <si>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</si>
  <si>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</si>
  <si>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</si>
  <si>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</si>
  <si>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</si>
  <si>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</si>
  <si>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</si>
  <si>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</si>
  <si>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</si>
  <si>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</si>
  <si>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</si>
  <si>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</si>
  <si>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</si>
  <si>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</si>
  <si>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</si>
  <si>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</si>
  <si>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</si>
  <si>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</si>
  <si>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</si>
  <si>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</si>
  <si>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</si>
  <si>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</si>
  <si>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</si>
  <si>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</si>
  <si>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</si>
  <si>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</si>
  <si>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</si>
  <si>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</si>
  <si>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</si>
  <si>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</si>
  <si>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</si>
  <si>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</si>
  <si>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</si>
  <si>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</si>
  <si>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</si>
  <si>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</si>
  <si>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</si>
  <si>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</si>
  <si>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</si>
  <si>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</si>
  <si>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</si>
  <si>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</si>
  <si>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</si>
  <si>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</si>
  <si>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</si>
  <si>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</si>
  <si>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</si>
  <si>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</si>
  <si>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</si>
  <si>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</si>
  <si>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</si>
  <si>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</si>
  <si>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</si>
  <si>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</si>
  <si>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</si>
  <si>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</si>
  <si>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</si>
  <si>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</si>
  <si>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</si>
  <si>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</si>
  <si>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</si>
  <si>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</si>
  <si>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</si>
  <si>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</si>
  <si>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</si>
  <si>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</si>
  <si>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</si>
  <si>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</si>
  <si>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</si>
  <si>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</si>
  <si>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</si>
  <si>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</si>
  <si>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</si>
  <si>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</si>
  <si>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</si>
  <si>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</si>
  <si>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</si>
  <si>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</si>
  <si>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</si>
  <si>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</si>
  <si>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</si>
  <si>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</si>
  <si>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</si>
  <si>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</si>
  <si>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</si>
  <si>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</si>
  <si>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</si>
  <si>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</si>
  <si>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</si>
  <si>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</si>
  <si>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</si>
  <si>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</si>
  <si>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</si>
  <si>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</si>
  <si>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</si>
  <si>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</si>
  <si>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</si>
  <si>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</si>
  <si>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</si>
  <si>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</si>
  <si>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</si>
  <si>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</si>
  <si>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</si>
  <si>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</si>
  <si>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</si>
  <si>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</si>
  <si>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</si>
  <si>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</si>
  <si>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</si>
  <si>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</si>
  <si>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</si>
  <si>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</si>
  <si>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</si>
  <si>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</si>
  <si>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</si>
  <si>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</si>
  <si>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</si>
  <si>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</si>
  <si>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</si>
  <si>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</si>
  <si>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</si>
  <si>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</si>
  <si>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</si>
  <si>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</si>
  <si>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</si>
  <si>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</si>
  <si>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</si>
  <si>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</si>
  <si>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</si>
  <si>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</si>
  <si>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</si>
  <si>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</si>
  <si>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</si>
  <si>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</si>
  <si>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</si>
  <si>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</si>
  <si>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</si>
  <si>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</si>
  <si>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</si>
  <si>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</si>
  <si>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</si>
  <si>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</si>
  <si>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</si>
  <si>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</si>
  <si>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</si>
  <si>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</si>
  <si>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</si>
  <si>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</si>
  <si>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</si>
  <si>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</si>
  <si>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</si>
  <si>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</si>
  <si>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</si>
  <si>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</si>
  <si>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</si>
  <si>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</si>
  <si>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</si>
  <si>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</si>
  <si>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</si>
  <si>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</si>
  <si>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</si>
  <si>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</si>
  <si>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</si>
  <si>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</si>
  <si>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</si>
  <si>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</si>
  <si>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</si>
  <si>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</si>
  <si>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</si>
  <si>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</si>
  <si>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</si>
  <si>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</si>
  <si>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</si>
  <si>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</si>
  <si>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</si>
  <si>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</si>
  <si>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</si>
  <si>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</si>
  <si>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</si>
  <si>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</si>
  <si>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</si>
  <si>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</si>
  <si>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</si>
  <si>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</si>
  <si>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</si>
  <si>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</si>
  <si>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</si>
  <si>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</si>
  <si>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</si>
  <si>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</si>
  <si>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</si>
  <si>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</si>
  <si>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</si>
  <si>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</si>
  <si>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</si>
  <si>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</si>
  <si>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</si>
  <si>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</si>
  <si>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</si>
  <si>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</si>
  <si>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</si>
  <si>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</si>
  <si>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</si>
  <si>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</si>
  <si>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</si>
  <si>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</si>
  <si>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</si>
  <si>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</si>
  <si>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</si>
  <si>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</si>
  <si>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</si>
  <si>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</si>
  <si>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</si>
  <si>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</si>
  <si>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</si>
  <si>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</si>
  <si>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</si>
  <si>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</si>
  <si>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</si>
  <si>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</si>
  <si>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</si>
  <si>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</si>
  <si>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</si>
  <si>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</si>
  <si>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</si>
  <si>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</si>
  <si>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</si>
  <si>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</si>
  <si>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</si>
  <si>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</si>
  <si>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</si>
  <si>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</si>
  <si>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</si>
  <si>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</si>
  <si>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</si>
  <si>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</si>
  <si>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</si>
  <si>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</si>
  <si>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</si>
  <si>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</si>
  <si>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</si>
  <si>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</si>
  <si>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</si>
  <si>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</si>
  <si>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</si>
  <si>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</si>
  <si>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</si>
  <si>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</si>
  <si>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</si>
  <si>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</si>
  <si>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</si>
  <si>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</si>
  <si>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</si>
  <si>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</si>
  <si>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</si>
  <si>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</si>
  <si>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</si>
  <si>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</si>
  <si>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</si>
  <si>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</si>
  <si>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</si>
  <si>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</si>
  <si>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</si>
  <si>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</si>
  <si>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</si>
  <si>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</si>
  <si>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</si>
  <si>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</si>
  <si>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</si>
  <si>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</si>
  <si>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</si>
  <si>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</si>
  <si>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</si>
  <si>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</si>
  <si>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</si>
  <si>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</si>
  <si>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</si>
  <si>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</si>
  <si>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</si>
  <si>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</si>
  <si>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</si>
  <si>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</si>
  <si>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</si>
  <si>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</si>
  <si>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</si>
  <si>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</si>
  <si>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</si>
  <si>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</si>
  <si>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</si>
  <si>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</si>
  <si>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</si>
  <si>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</si>
  <si>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</si>
  <si>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</si>
  <si>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</si>
  <si>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</si>
  <si>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</si>
  <si>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</si>
  <si>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</si>
  <si>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</si>
  <si>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</si>
  <si>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</si>
  <si>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</si>
  <si>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</si>
  <si>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</si>
  <si>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</si>
  <si>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</si>
  <si>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</si>
  <si>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</si>
  <si>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</si>
  <si>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</si>
  <si>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</si>
  <si>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</si>
  <si>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</si>
  <si>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</si>
  <si>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</si>
  <si>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</si>
  <si>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</si>
  <si>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</si>
  <si>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</si>
  <si>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</si>
  <si>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</si>
  <si>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</si>
  <si>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</si>
  <si>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</si>
  <si>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</si>
  <si>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</si>
  <si>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</si>
  <si>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</si>
  <si>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</si>
  <si>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</si>
  <si>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</si>
  <si>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</si>
  <si>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</si>
  <si>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</si>
  <si>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</si>
  <si>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</si>
  <si>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</si>
  <si>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</si>
  <si>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</si>
  <si>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</si>
  <si>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</si>
  <si>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</si>
  <si>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</si>
  <si>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</si>
  <si>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</si>
  <si>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</si>
  <si>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</si>
  <si>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</si>
  <si>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</si>
  <si>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</si>
  <si>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</si>
  <si>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</si>
  <si>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</si>
  <si>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</si>
  <si>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</si>
  <si>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</si>
  <si>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</si>
  <si>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</si>
  <si>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</si>
  <si>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</si>
  <si>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</si>
  <si>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</si>
  <si>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</si>
  <si>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</si>
  <si>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</si>
  <si>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</si>
  <si>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</si>
  <si>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</si>
  <si>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</si>
  <si>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</si>
  <si>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</si>
  <si>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</si>
  <si>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</si>
  <si>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</si>
  <si>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</si>
  <si>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</si>
  <si>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</si>
  <si>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</si>
  <si>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</si>
  <si>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</si>
  <si>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</si>
  <si>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</si>
  <si>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</si>
  <si>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</si>
  <si>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</si>
  <si>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</si>
  <si>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</si>
  <si>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</si>
  <si>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</si>
  <si>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</si>
  <si>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</si>
  <si>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</si>
  <si>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</si>
  <si>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</si>
  <si>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</si>
  <si>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</si>
  <si>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</si>
  <si>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</si>
  <si>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</si>
  <si>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</si>
  <si>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</si>
  <si>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</si>
  <si>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</si>
  <si>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</si>
  <si>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</si>
  <si>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</si>
  <si>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</si>
  <si>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</si>
  <si>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</si>
  <si>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</si>
  <si>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</si>
  <si>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</si>
  <si>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</si>
  <si>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</si>
  <si>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</si>
  <si>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</si>
  <si>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</si>
  <si>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</si>
  <si>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</si>
  <si>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</si>
  <si>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</si>
  <si>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</si>
  <si>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</si>
  <si>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</si>
  <si>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</si>
  <si>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</si>
  <si>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</si>
  <si>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</si>
  <si>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</si>
  <si>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</si>
  <si>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</si>
  <si>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</si>
  <si>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</si>
  <si>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</si>
  <si>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</si>
  <si>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</si>
  <si>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</si>
  <si>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</si>
  <si>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</si>
  <si>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</si>
  <si>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</si>
  <si>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</si>
  <si>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</si>
  <si>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</si>
  <si>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</si>
  <si>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</si>
  <si>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</si>
  <si>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</si>
  <si>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</si>
  <si>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</si>
  <si>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</si>
  <si>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</si>
  <si>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</si>
  <si>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</si>
  <si>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</si>
  <si>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</si>
  <si>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</si>
  <si>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</si>
  <si>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</si>
  <si>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</si>
  <si>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</si>
  <si>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</si>
  <si>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</si>
  <si>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</si>
  <si>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</si>
  <si>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</si>
  <si>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</si>
  <si>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</si>
  <si>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</si>
  <si>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</si>
  <si>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</si>
  <si>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</si>
  <si>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</si>
  <si>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</si>
  <si>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</si>
  <si>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</si>
  <si>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</si>
  <si>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</si>
  <si>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</si>
  <si>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</si>
  <si>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</si>
  <si>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</si>
  <si>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</si>
  <si>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</si>
  <si>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</si>
  <si>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</si>
  <si>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</si>
  <si>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</si>
  <si>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</si>
  <si>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</si>
  <si>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</si>
  <si>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</si>
  <si>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</si>
  <si>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</si>
  <si>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</si>
  <si>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</si>
  <si>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</si>
  <si>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</si>
  <si>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</si>
  <si>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</si>
  <si>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</si>
  <si>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</si>
  <si>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</si>
  <si>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</si>
  <si>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</si>
  <si>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</si>
  <si>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</si>
  <si>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</si>
  <si>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</si>
  <si>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</si>
  <si>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</si>
  <si>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</si>
  <si>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</si>
  <si>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</si>
  <si>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</si>
  <si>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</si>
  <si>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</si>
  <si>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</si>
  <si>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</si>
  <si>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</si>
  <si>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</si>
  <si>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</si>
  <si>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</si>
  <si>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</si>
  <si>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</si>
  <si>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</si>
  <si>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</si>
  <si>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</si>
  <si>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</si>
  <si>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</si>
  <si>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</si>
  <si>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</si>
  <si>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</si>
  <si>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</si>
  <si>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</si>
  <si>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</si>
  <si>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</si>
  <si>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</si>
  <si>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</si>
  <si>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</si>
  <si>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</si>
  <si>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</si>
  <si>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</si>
  <si>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</si>
  <si>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</si>
  <si>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</si>
  <si>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</si>
  <si>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</si>
  <si>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</si>
  <si>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</si>
  <si>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</si>
  <si>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</si>
  <si>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</si>
  <si>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</si>
  <si>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</si>
  <si>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</si>
  <si>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</si>
  <si>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</si>
  <si>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</si>
  <si>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</si>
  <si>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</si>
  <si>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</si>
  <si>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</si>
  <si>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</si>
  <si>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</si>
  <si>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</si>
  <si>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</si>
  <si>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</si>
  <si>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</si>
  <si>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</si>
  <si>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</si>
  <si>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</si>
  <si>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</si>
  <si>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</si>
  <si>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</si>
  <si>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</si>
  <si>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</si>
  <si>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</si>
  <si>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</si>
  <si>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</si>
  <si>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</si>
  <si>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</si>
  <si>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</si>
  <si>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</si>
  <si>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</si>
  <si>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</si>
  <si>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</si>
  <si>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</si>
  <si>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</si>
  <si>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</si>
  <si>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</si>
  <si>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</si>
  <si>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</si>
  <si>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</si>
  <si>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</si>
  <si>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</si>
  <si>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</si>
  <si>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</si>
  <si>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</si>
  <si>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</si>
  <si>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</si>
  <si>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</si>
  <si>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</si>
  <si>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</si>
  <si>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</si>
  <si>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</si>
  <si>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</si>
  <si>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</si>
  <si>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</si>
  <si>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</si>
  <si>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</si>
  <si>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</si>
  <si>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</si>
  <si>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</si>
  <si>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</si>
  <si>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</si>
  <si>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</si>
  <si>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</si>
  <si>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</si>
  <si>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</si>
  <si>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</si>
  <si>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</si>
  <si>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</si>
  <si>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</si>
  <si>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</si>
  <si>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</si>
  <si>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</si>
  <si>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</si>
  <si>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</si>
  <si>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</si>
  <si>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</si>
  <si>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</si>
  <si>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</si>
  <si>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</si>
  <si>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</si>
  <si>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</si>
  <si>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</si>
  <si>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</si>
  <si>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</si>
  <si>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</si>
  <si>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</si>
  <si>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</si>
  <si>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</si>
  <si>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</si>
  <si>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</si>
  <si>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</si>
  <si>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</si>
  <si>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</si>
  <si>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</si>
  <si>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</si>
  <si>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</si>
  <si>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</si>
  <si>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</si>
  <si>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</si>
  <si>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</si>
  <si>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</si>
  <si>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</si>
  <si>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</si>
  <si>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</si>
  <si>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</si>
  <si>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</si>
  <si>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</si>
  <si>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</si>
  <si>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</si>
  <si>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</si>
  <si>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</si>
  <si>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</si>
  <si>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</si>
  <si>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</si>
  <si>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</si>
  <si>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</si>
  <si>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</si>
  <si>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</si>
  <si>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</si>
  <si>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</si>
  <si>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</si>
  <si>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</si>
  <si>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</si>
  <si>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</si>
  <si>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</si>
  <si>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</si>
  <si>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</si>
  <si>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</si>
  <si>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</si>
  <si>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</si>
  <si>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</si>
  <si>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</si>
  <si>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</si>
  <si>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</si>
  <si>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</si>
  <si>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</si>
  <si>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</si>
  <si>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</si>
  <si>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</si>
  <si>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</si>
  <si>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</si>
  <si>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</si>
  <si>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</si>
  <si>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</si>
  <si>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</si>
  <si>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</si>
  <si>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</si>
  <si>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</si>
  <si>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</si>
  <si>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</si>
  <si>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</si>
  <si>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</si>
  <si>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</si>
  <si>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</si>
  <si>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</si>
  <si>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</si>
  <si>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</si>
  <si>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</si>
  <si>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</si>
  <si>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</si>
  <si>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</si>
  <si>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</si>
  <si>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</si>
  <si>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</si>
  <si>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</si>
  <si>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</si>
  <si>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</si>
  <si>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</si>
  <si>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</si>
  <si>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</si>
  <si>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</si>
  <si>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</si>
  <si>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</si>
  <si>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</si>
  <si>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</si>
  <si>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</si>
  <si>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</si>
  <si>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</si>
  <si>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</si>
  <si>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</si>
  <si>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</si>
  <si>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</si>
  <si>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</si>
  <si>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</si>
  <si>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</si>
  <si>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</si>
  <si>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</si>
  <si>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</si>
  <si>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</si>
  <si>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</si>
  <si>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</si>
  <si>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</si>
  <si>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</si>
  <si>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</si>
  <si>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</si>
  <si>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</si>
  <si>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</si>
  <si>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</si>
  <si>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</si>
  <si>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</si>
  <si>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</si>
  <si>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</si>
  <si>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</si>
  <si>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</si>
  <si>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</si>
  <si>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</si>
  <si>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</si>
  <si>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</si>
  <si>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</si>
  <si>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</si>
  <si>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</si>
  <si>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</si>
  <si>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</si>
  <si>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</si>
  <si>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</si>
  <si>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</si>
  <si>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</si>
  <si>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</si>
  <si>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</si>
  <si>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</si>
  <si>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</si>
  <si>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</si>
  <si>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</si>
  <si>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</si>
  <si>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</si>
  <si>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</si>
  <si>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</si>
  <si>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</si>
  <si>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</si>
  <si>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</si>
  <si>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</si>
  <si>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</si>
  <si>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</si>
  <si>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</si>
  <si>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</si>
  <si>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</si>
  <si>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</si>
  <si>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</si>
  <si>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</si>
  <si>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</si>
  <si>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</si>
  <si>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</si>
  <si>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</si>
  <si>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</si>
  <si>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</si>
  <si>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</si>
  <si>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</si>
  <si>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</si>
  <si>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</si>
  <si>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</si>
  <si>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</si>
  <si>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</si>
  <si>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</si>
  <si>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</si>
  <si>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</si>
  <si>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</si>
  <si>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</si>
  <si>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</si>
  <si>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</si>
  <si>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</si>
  <si>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</si>
  <si>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</si>
  <si>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</si>
  <si>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</si>
  <si>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</si>
  <si>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</si>
  <si>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</si>
  <si>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</si>
  <si>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</si>
  <si>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</si>
  <si>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</si>
  <si>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</si>
  <si>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</si>
  <si>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</si>
  <si>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</si>
  <si>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</si>
  <si>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</si>
  <si>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</si>
  <si>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</si>
  <si>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</si>
  <si>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</si>
  <si>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</si>
  <si>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</si>
  <si>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</si>
  <si>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</si>
  <si>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</si>
  <si>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</si>
  <si>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</si>
  <si>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</si>
  <si>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</si>
  <si>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</si>
  <si>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</si>
  <si>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</si>
  <si>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</si>
  <si>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</si>
  <si>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</si>
  <si>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</si>
  <si>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</si>
  <si>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</si>
  <si>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</si>
  <si>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</si>
  <si>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</si>
  <si>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</si>
  <si>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</si>
  <si>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</si>
  <si>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</si>
  <si>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</si>
  <si>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</si>
  <si>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</si>
  <si>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</si>
  <si>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</si>
  <si>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</si>
  <si>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</si>
  <si>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</si>
  <si>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</si>
  <si>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</si>
  <si>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</si>
  <si>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</si>
  <si>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</si>
  <si>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</si>
  <si>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</si>
  <si>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</si>
  <si>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</si>
  <si>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</si>
  <si>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</si>
  <si>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</si>
  <si>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</si>
  <si>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</si>
  <si>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</si>
  <si>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</si>
  <si>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</si>
  <si>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</si>
  <si>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</si>
  <si>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</si>
  <si>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</si>
  <si>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</si>
  <si>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</si>
  <si>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</si>
  <si>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</si>
  <si>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</si>
  <si>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</si>
  <si>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</si>
  <si>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</si>
  <si>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</si>
  <si>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</si>
  <si>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</si>
  <si>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</si>
  <si>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</si>
  <si>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</si>
  <si>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</si>
  <si>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</si>
  <si>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</si>
  <si>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</si>
  <si>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</si>
  <si>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</si>
  <si>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</si>
  <si>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</si>
  <si>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</si>
  <si>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</si>
  <si>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</si>
  <si>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</si>
  <si>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</si>
  <si>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</si>
  <si>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</si>
  <si>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</si>
  <si>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</si>
  <si>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</si>
  <si>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</si>
  <si>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</si>
  <si>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</si>
  <si>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</si>
  <si>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</si>
  <si>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</si>
  <si>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</si>
  <si>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</si>
  <si>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</si>
  <si>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</si>
  <si>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</si>
  <si>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</si>
  <si>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</si>
  <si>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</si>
  <si>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</si>
  <si>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</si>
  <si>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</si>
  <si>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</si>
  <si>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</si>
  <si>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</si>
  <si>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</si>
  <si>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</si>
  <si>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</si>
  <si>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</si>
  <si>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</si>
  <si>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</si>
  <si>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</si>
  <si>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</si>
  <si>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</si>
  <si>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</si>
  <si>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</si>
  <si>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</si>
  <si>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</si>
  <si>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</si>
  <si>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</si>
  <si>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</si>
  <si>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</si>
  <si>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</si>
  <si>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</si>
  <si>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</si>
  <si>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</si>
  <si>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</si>
  <si>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</si>
  <si>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</si>
  <si>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</si>
  <si>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</si>
  <si>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</si>
  <si>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</si>
  <si>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</si>
  <si>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</si>
  <si>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</si>
  <si>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</si>
  <si>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</si>
  <si>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</si>
  <si>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</si>
  <si>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</si>
  <si>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</si>
  <si>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</si>
  <si>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</si>
  <si>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</si>
  <si>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</si>
  <si>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</si>
  <si>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</si>
  <si>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</si>
  <si>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</si>
  <si>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</si>
  <si>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</si>
  <si>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</si>
  <si>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</si>
  <si>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</si>
  <si>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</si>
  <si>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</si>
  <si>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</si>
  <si>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</si>
  <si>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</si>
  <si>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</si>
  <si>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</si>
  <si>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</si>
  <si>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</si>
  <si>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</si>
  <si>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</si>
  <si>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</si>
  <si>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</si>
  <si>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</si>
  <si>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</si>
  <si>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</si>
  <si>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</si>
  <si>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</si>
  <si>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</si>
  <si>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</si>
  <si>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</si>
  <si>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</si>
  <si>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</si>
  <si>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</si>
  <si>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</si>
  <si>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</si>
  <si>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</si>
  <si>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</si>
  <si>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</si>
  <si>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</si>
  <si>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</si>
  <si>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</si>
  <si>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</si>
  <si>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</si>
  <si>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</si>
  <si>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</si>
  <si>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</si>
  <si>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</si>
  <si>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</si>
  <si>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</si>
  <si>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</si>
  <si>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</si>
  <si>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</si>
  <si>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</si>
  <si>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</si>
  <si>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</si>
  <si>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</si>
  <si>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</si>
  <si>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</si>
  <si>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</si>
  <si>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</si>
  <si>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</si>
  <si>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</si>
  <si>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</si>
  <si>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</si>
  <si>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</si>
  <si>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</si>
  <si>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</si>
  <si>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</si>
  <si>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</si>
  <si>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</si>
  <si>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</si>
  <si>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</si>
  <si>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</si>
  <si>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</si>
  <si>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</si>
  <si>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</si>
  <si>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</si>
  <si>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</si>
  <si>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</si>
  <si>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</si>
  <si>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</si>
  <si>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</si>
  <si>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</si>
  <si>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</si>
  <si>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</si>
  <si>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</si>
  <si>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</si>
  <si>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</si>
  <si>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</si>
  <si>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</si>
  <si>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</si>
  <si>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</si>
  <si>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</si>
  <si>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</si>
  <si>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</si>
  <si>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</si>
  <si>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</si>
  <si>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</si>
  <si>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</si>
  <si>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</si>
  <si>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</si>
  <si>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</si>
  <si>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</si>
  <si>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</si>
  <si>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</si>
  <si>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</si>
  <si>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</si>
  <si>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</si>
  <si>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</si>
  <si>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</si>
  <si>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</si>
  <si>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</si>
  <si>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</si>
  <si>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</si>
  <si>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</si>
  <si>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</si>
  <si>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</si>
  <si>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</si>
  <si>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</si>
  <si>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</si>
  <si>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</si>
  <si>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</si>
  <si>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</si>
  <si>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</si>
  <si>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</si>
  <si>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</si>
  <si>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</si>
  <si>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</si>
  <si>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</si>
  <si>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</si>
  <si>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</si>
  <si>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</si>
  <si>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</si>
  <si>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</si>
  <si>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</si>
  <si>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</si>
  <si>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</si>
  <si>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</si>
  <si>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</si>
  <si>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</si>
  <si>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</si>
  <si>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</si>
  <si>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</si>
  <si>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</si>
  <si>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</si>
  <si>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</si>
  <si>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</si>
  <si>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</si>
  <si>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</si>
  <si>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</si>
  <si>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</si>
  <si>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</si>
  <si>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</si>
  <si>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</si>
  <si>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</si>
  <si>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</si>
  <si>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</si>
  <si>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</si>
  <si>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</si>
  <si>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</si>
  <si>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</si>
  <si>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</si>
  <si>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</si>
  <si>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</si>
  <si>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</si>
  <si>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</si>
  <si>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</si>
  <si>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</si>
  <si>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</si>
  <si>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</si>
  <si>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</si>
  <si>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</si>
  <si>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</si>
  <si>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</si>
  <si>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</si>
  <si>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</si>
  <si>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</si>
  <si>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</si>
  <si>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</si>
  <si>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</si>
  <si>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</si>
  <si>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</si>
  <si>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</si>
  <si>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</si>
  <si>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</si>
  <si>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</si>
  <si>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</si>
  <si>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</si>
  <si>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</si>
  <si>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</si>
  <si>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</si>
  <si>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</si>
  <si>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</si>
  <si>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</si>
  <si>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</si>
  <si>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</si>
  <si>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</si>
  <si>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</si>
  <si>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</si>
  <si>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</si>
  <si>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</si>
  <si>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</si>
  <si>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</si>
  <si>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</si>
  <si>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</si>
  <si>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</si>
  <si>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</si>
  <si>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</si>
  <si>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</si>
  <si>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</si>
  <si>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</si>
  <si>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</si>
  <si>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</si>
  <si>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</si>
  <si>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</si>
  <si>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</si>
  <si>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</si>
  <si>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</si>
  <si>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</si>
  <si>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</si>
  <si>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</si>
  <si>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</si>
  <si>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</si>
  <si>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</si>
  <si>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</si>
  <si>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</si>
  <si>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</si>
  <si>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</si>
  <si>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</si>
  <si>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</si>
  <si>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</si>
  <si>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</si>
  <si>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</si>
  <si>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</si>
  <si>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</si>
  <si>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</si>
  <si>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</si>
  <si>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</si>
  <si>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</si>
  <si>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</si>
  <si>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</si>
  <si>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</si>
  <si>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</si>
  <si>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</si>
  <si>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</si>
  <si>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</si>
  <si>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</si>
  <si>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</si>
  <si>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</si>
  <si>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</si>
  <si>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</si>
  <si>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</si>
  <si>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</si>
  <si>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</si>
  <si>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</si>
  <si>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</si>
  <si>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</si>
  <si>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</si>
  <si>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</si>
  <si>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</si>
  <si>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</si>
  <si>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</si>
  <si>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</si>
  <si>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</si>
  <si>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</si>
  <si>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</si>
  <si>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</si>
  <si>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</si>
  <si>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</si>
  <si>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</si>
  <si>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</si>
  <si>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</si>
  <si>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</si>
  <si>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</si>
  <si>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</si>
  <si>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</si>
  <si>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</si>
  <si>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</si>
  <si>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</si>
  <si>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</si>
  <si>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</si>
  <si>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</si>
  <si>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</si>
  <si>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</si>
  <si>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</si>
  <si>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</si>
  <si>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</si>
  <si>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</si>
  <si>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</si>
  <si>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</si>
  <si>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</si>
  <si>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</si>
  <si>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</si>
  <si>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</si>
  <si>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</si>
  <si>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</si>
  <si>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</si>
  <si>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</si>
  <si>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</si>
  <si>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</si>
  <si>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</si>
  <si>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</si>
  <si>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</si>
  <si>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</si>
  <si>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</si>
  <si>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</si>
  <si>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</si>
  <si>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</si>
  <si>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</si>
  <si>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</si>
  <si>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</si>
  <si>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</si>
  <si>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</si>
  <si>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</si>
  <si>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</si>
  <si>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</si>
  <si>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</si>
  <si>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</si>
  <si>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</si>
  <si>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</si>
  <si>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</si>
  <si>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</si>
  <si>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</si>
  <si>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</si>
  <si>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</si>
  <si>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</si>
  <si>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</si>
  <si>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</si>
  <si>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</si>
  <si>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</si>
  <si>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</si>
  <si>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</si>
  <si>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</si>
  <si>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</si>
  <si>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</si>
  <si>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</si>
  <si>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</si>
  <si>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</si>
  <si>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</si>
  <si>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</si>
  <si>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</si>
  <si>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</si>
  <si>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</si>
  <si>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</si>
  <si>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</si>
  <si>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</si>
  <si>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</si>
  <si>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</si>
  <si>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</si>
  <si>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</si>
  <si>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</si>
  <si>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</si>
  <si>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</si>
  <si>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</si>
  <si>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</si>
  <si>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</si>
  <si>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</si>
  <si>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</si>
  <si>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</si>
  <si>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</si>
  <si>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</si>
  <si>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</si>
  <si>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</si>
  <si>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</si>
  <si>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</si>
  <si>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</si>
  <si>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</si>
  <si>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</si>
  <si>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</si>
  <si>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</si>
  <si>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</si>
  <si>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</si>
  <si>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</si>
  <si>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</si>
  <si>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</si>
  <si>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</si>
  <si>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</si>
  <si>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</si>
  <si>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</si>
  <si>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</si>
  <si>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</si>
  <si>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</si>
  <si>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</si>
  <si>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</si>
  <si>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</si>
  <si>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</si>
  <si>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</si>
  <si>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</si>
  <si>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</si>
  <si>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</si>
  <si>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</si>
  <si>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</si>
  <si>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</si>
  <si>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</si>
  <si>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</si>
  <si>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</si>
  <si>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</si>
  <si>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</si>
  <si>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</si>
  <si>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</si>
  <si>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</si>
  <si>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</si>
  <si>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</si>
  <si>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</si>
  <si>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</si>
  <si>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</si>
  <si>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</si>
  <si>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</si>
  <si>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</si>
  <si>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</si>
  <si>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</si>
  <si>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</si>
  <si>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</si>
  <si>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</si>
  <si>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</si>
  <si>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</si>
  <si>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</si>
  <si>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</si>
  <si>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</si>
  <si>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</si>
  <si>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</si>
  <si>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</si>
  <si>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</si>
  <si>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</si>
  <si>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</si>
  <si>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</si>
  <si>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</si>
  <si>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</si>
  <si>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</si>
  <si>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</si>
  <si>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</si>
  <si>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</si>
  <si>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</si>
  <si>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</si>
  <si>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</si>
  <si>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</si>
  <si>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</si>
  <si>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</si>
  <si>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</si>
  <si>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</si>
  <si>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</si>
  <si>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</si>
  <si>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</si>
  <si>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</si>
  <si>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</si>
  <si>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</si>
  <si>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</si>
  <si>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</si>
  <si>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</si>
  <si>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</si>
  <si>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</si>
  <si>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</si>
  <si>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</si>
  <si>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</si>
  <si>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</si>
  <si>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</si>
  <si>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</si>
  <si>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</si>
  <si>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</si>
  <si>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</si>
  <si>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</si>
  <si>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</si>
  <si>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</si>
  <si>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</si>
  <si>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</si>
  <si>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</si>
  <si>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</si>
  <si>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</si>
  <si>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</si>
  <si>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</si>
  <si>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</si>
  <si>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</si>
  <si>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</si>
  <si>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</si>
  <si>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</si>
  <si>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</si>
  <si>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</si>
  <si>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</si>
  <si>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</si>
  <si>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</si>
  <si>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</si>
  <si>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</si>
  <si>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</si>
  <si>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</si>
  <si>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</si>
  <si>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</si>
  <si>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</si>
  <si>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</si>
  <si>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</si>
  <si>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</si>
  <si>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</si>
  <si>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</si>
  <si>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</si>
  <si>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</si>
  <si>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</si>
  <si>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</si>
  <si>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</si>
  <si>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</si>
  <si>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</si>
  <si>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</si>
  <si>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</si>
  <si>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</si>
  <si>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</si>
  <si>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</si>
  <si>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</si>
  <si>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</si>
  <si>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</si>
  <si>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</si>
  <si>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</si>
  <si>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</si>
  <si>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</si>
  <si>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</si>
  <si>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</si>
  <si>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</si>
  <si>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</si>
  <si>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</si>
  <si>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</si>
  <si>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</si>
  <si>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</si>
  <si>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</si>
  <si>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</si>
  <si>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</si>
  <si>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</si>
  <si>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</si>
  <si>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</si>
  <si>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</si>
  <si>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</si>
  <si>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</si>
  <si>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</si>
  <si>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</si>
  <si>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</si>
  <si>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</si>
  <si>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</si>
  <si>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</si>
  <si>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</si>
  <si>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</si>
  <si>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</si>
  <si>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</si>
  <si>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</si>
  <si>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</si>
  <si>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</si>
  <si>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</si>
  <si>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</si>
  <si>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</si>
  <si>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</si>
  <si>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</si>
  <si>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</si>
  <si>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</si>
  <si>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</si>
  <si>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</si>
  <si>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</si>
  <si>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</si>
  <si>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</si>
  <si>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</si>
  <si>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</si>
  <si>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</si>
  <si>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</si>
  <si>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</si>
  <si>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</si>
  <si>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</si>
  <si>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</si>
  <si>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</si>
  <si>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</si>
  <si>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</si>
  <si>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</si>
  <si>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</si>
  <si>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</si>
  <si>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</si>
  <si>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</si>
  <si>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</si>
  <si>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</si>
  <si>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</si>
  <si>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</si>
  <si>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</si>
  <si>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</si>
  <si>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</si>
  <si>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</si>
  <si>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</si>
  <si>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</si>
  <si>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</si>
  <si>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</si>
  <si>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</si>
  <si>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</si>
  <si>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</si>
  <si>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</si>
  <si>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</si>
  <si>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</si>
  <si>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</si>
  <si>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</si>
  <si>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</si>
  <si>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</si>
  <si>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</si>
  <si>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</si>
  <si>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</si>
  <si>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</si>
  <si>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</si>
  <si>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</si>
  <si>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</si>
  <si>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</si>
  <si>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</si>
  <si>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</si>
  <si>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</si>
  <si>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</si>
  <si>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</si>
  <si>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</si>
  <si>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</si>
  <si>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</si>
  <si>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</si>
  <si>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</si>
  <si>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</si>
  <si>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</si>
  <si>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</si>
  <si>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</si>
  <si>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</si>
  <si>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</si>
  <si>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</si>
  <si>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</si>
  <si>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</si>
  <si>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</si>
  <si>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</si>
  <si>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</si>
  <si>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</si>
  <si>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</si>
  <si>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</si>
  <si>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</si>
  <si>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</si>
  <si>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</si>
  <si>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</si>
  <si>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</si>
  <si>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</si>
  <si>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</si>
  <si>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</si>
  <si>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</si>
  <si>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</si>
  <si>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</si>
  <si>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</si>
  <si>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</si>
  <si>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</si>
  <si>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</si>
  <si>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</si>
  <si>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</si>
  <si>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</si>
  <si>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</si>
  <si>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</si>
  <si>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</si>
  <si>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</si>
  <si>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</si>
  <si>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</si>
  <si>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</si>
  <si>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</si>
  <si>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</si>
  <si>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</si>
  <si>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</si>
  <si>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</si>
  <si>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</si>
  <si>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</si>
  <si>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</si>
  <si>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</si>
  <si>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</si>
  <si>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</si>
  <si>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</si>
  <si>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</si>
  <si>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</si>
  <si>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</si>
  <si>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</si>
  <si>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</si>
  <si>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</si>
  <si>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</si>
  <si>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</si>
  <si>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</si>
  <si>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</si>
  <si>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</si>
  <si>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</si>
  <si>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</si>
  <si>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</si>
  <si>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</si>
  <si>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</si>
  <si>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</si>
  <si>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</si>
  <si>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</si>
  <si>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</si>
  <si>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</si>
  <si>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</si>
  <si>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</si>
  <si>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</si>
  <si>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</si>
  <si>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</si>
  <si>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</si>
  <si>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</si>
  <si>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</si>
  <si>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</si>
  <si>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</si>
  <si>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</si>
  <si>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</si>
  <si>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</si>
  <si>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</si>
  <si>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</si>
  <si>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</si>
  <si>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</si>
  <si>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</si>
  <si>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</si>
  <si>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</si>
  <si>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</si>
  <si>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</si>
  <si>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</si>
  <si>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</si>
  <si>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</si>
  <si>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</si>
  <si>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</si>
  <si>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</si>
  <si>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</si>
  <si>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</si>
  <si>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</si>
  <si>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</si>
  <si>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</si>
  <si>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</si>
  <si>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</si>
  <si>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</si>
  <si>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</si>
  <si>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</si>
  <si>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</si>
  <si>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</si>
  <si>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</si>
  <si>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</si>
  <si>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</si>
  <si>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</si>
  <si>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</si>
  <si>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</si>
  <si>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</si>
  <si>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</si>
  <si>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</si>
  <si>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</si>
  <si>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</si>
  <si>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</si>
  <si>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</si>
  <si>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</si>
  <si>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</si>
  <si>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</si>
  <si>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</si>
  <si>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</si>
  <si>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</si>
  <si>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</si>
  <si>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</si>
  <si>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</si>
  <si>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</si>
  <si>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</si>
  <si>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</si>
  <si>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</si>
  <si>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</si>
  <si>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</si>
  <si>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</si>
  <si>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</si>
  <si>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</si>
  <si>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</si>
  <si>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</si>
  <si>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</si>
  <si>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</si>
  <si>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</si>
  <si>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</si>
  <si>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</si>
  <si>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</si>
  <si>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</si>
  <si>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</si>
  <si>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</si>
  <si>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</si>
  <si>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</si>
  <si>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</si>
  <si>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</si>
  <si>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</si>
  <si>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</si>
  <si>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</si>
  <si>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</si>
  <si>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</si>
  <si>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</si>
  <si>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</si>
  <si>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</si>
  <si>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</si>
  <si>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</si>
  <si>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</si>
  <si>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</si>
  <si>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</si>
  <si>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</si>
  <si>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</si>
  <si>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</si>
  <si>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</si>
  <si>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</si>
  <si>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</si>
  <si>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</si>
  <si>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</si>
  <si>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</si>
  <si>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</si>
  <si>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</si>
  <si>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</si>
  <si>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</si>
  <si>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</si>
  <si>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</si>
  <si>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</si>
  <si>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</si>
  <si>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</si>
  <si>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</si>
  <si>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</si>
  <si>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</si>
  <si>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</si>
  <si>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</si>
  <si>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</si>
  <si>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</si>
  <si>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</si>
  <si>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</si>
  <si>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</si>
  <si>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</si>
  <si>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</si>
  <si>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</si>
  <si>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</si>
  <si>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</si>
  <si>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</si>
  <si>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</si>
  <si>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</si>
  <si>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</si>
  <si>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</si>
  <si>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</si>
  <si>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</si>
  <si>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</si>
  <si>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</si>
  <si>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</si>
  <si>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</si>
  <si>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</si>
  <si>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</si>
  <si>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</si>
  <si>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</si>
  <si>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</si>
  <si>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</si>
  <si>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</si>
  <si>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</si>
  <si>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</si>
  <si>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</si>
  <si>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</si>
  <si>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</si>
  <si>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</si>
  <si>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</si>
  <si>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</si>
  <si>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</si>
  <si>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</si>
  <si>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</si>
  <si>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</si>
  <si>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</si>
  <si>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</si>
  <si>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</si>
  <si>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</si>
  <si>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</si>
  <si>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</si>
  <si>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</si>
  <si>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</si>
  <si>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</si>
  <si>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</si>
  <si>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</si>
  <si>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</si>
  <si>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</si>
  <si>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</si>
  <si>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</si>
  <si>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</si>
  <si>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</si>
  <si>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</si>
  <si>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</si>
  <si>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</si>
  <si>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</si>
  <si>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</si>
  <si>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</si>
  <si>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</si>
  <si>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</si>
  <si>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</si>
  <si>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</si>
  <si>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</si>
  <si>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</si>
  <si>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</si>
  <si>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</si>
  <si>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</si>
  <si>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</si>
  <si>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</si>
  <si>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</si>
  <si>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</si>
  <si>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</si>
  <si>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</si>
  <si>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</si>
  <si>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</si>
  <si>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</si>
  <si>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</si>
  <si>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</si>
  <si>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</si>
  <si>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</si>
  <si>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</si>
  <si>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</si>
  <si>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</si>
  <si>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</si>
  <si>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</si>
  <si>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</si>
  <si>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</si>
  <si>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</si>
  <si>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</si>
  <si>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</si>
  <si>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</si>
  <si>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</si>
  <si>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</si>
  <si>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</si>
  <si>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</si>
  <si>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</si>
  <si>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</si>
  <si>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</si>
  <si>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</si>
  <si>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</si>
  <si>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</si>
  <si>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</si>
  <si>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</si>
  <si>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</si>
  <si>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</si>
  <si>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</si>
  <si>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</si>
  <si>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</si>
  <si>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</si>
  <si>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</si>
  <si>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</si>
  <si>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</si>
  <si>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</si>
  <si>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</si>
  <si>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</si>
  <si>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</si>
  <si>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</si>
  <si>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</si>
  <si>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</si>
  <si>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</si>
  <si>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</si>
  <si>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</si>
  <si>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</si>
  <si>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</si>
  <si>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</si>
  <si>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</si>
  <si>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</si>
  <si>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</si>
  <si>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</si>
  <si>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</si>
  <si>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</si>
  <si>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</si>
  <si>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</si>
  <si>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</si>
  <si>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</si>
  <si>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</si>
  <si>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</si>
  <si>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</si>
  <si>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</si>
  <si>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</si>
  <si>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</si>
  <si>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</si>
  <si>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</si>
  <si>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</si>
  <si>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</si>
  <si>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</si>
  <si>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</si>
  <si>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</si>
  <si>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</si>
  <si>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</si>
  <si>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</si>
  <si>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</si>
  <si>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</si>
  <si>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</si>
  <si>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</si>
  <si>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</si>
  <si>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</si>
  <si>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</si>
  <si>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</si>
  <si>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</si>
  <si>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</si>
  <si>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</si>
  <si>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</si>
  <si>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</si>
  <si>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</si>
  <si>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</si>
  <si>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</si>
  <si>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</si>
  <si>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</si>
  <si>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</si>
  <si>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</si>
  <si>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</si>
  <si>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</si>
  <si>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</si>
  <si>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</si>
  <si>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</si>
  <si>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</si>
  <si>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</si>
  <si>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</si>
  <si>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</si>
  <si>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</si>
  <si>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</si>
  <si>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</si>
  <si>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</si>
  <si>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</si>
  <si>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</si>
  <si>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</si>
  <si>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</si>
  <si>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</si>
  <si>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</si>
  <si>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</si>
  <si>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</si>
  <si>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</si>
  <si>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</si>
  <si>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</si>
  <si>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</si>
  <si>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</si>
  <si>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</si>
  <si>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</si>
  <si>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</si>
  <si>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</si>
  <si>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</si>
  <si>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</si>
  <si>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</si>
  <si>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</si>
  <si>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</si>
  <si>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</si>
  <si>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</si>
  <si>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</si>
  <si>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</si>
  <si>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</si>
  <si>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</si>
  <si>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</si>
  <si>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</si>
  <si>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</si>
  <si>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</si>
  <si>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</si>
  <si>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</si>
  <si>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</si>
  <si>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</si>
  <si>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</si>
  <si>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</si>
  <si>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</si>
  <si>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</si>
  <si>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</si>
  <si>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</si>
  <si>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</si>
  <si>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</si>
  <si>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</si>
  <si>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</si>
  <si>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</si>
  <si>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</si>
  <si>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</si>
  <si>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</si>
  <si>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</si>
  <si>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</si>
  <si>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</si>
  <si>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</si>
  <si>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</si>
  <si>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</si>
  <si>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</si>
  <si>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</si>
  <si>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</si>
  <si>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</si>
  <si>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</si>
  <si>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</si>
  <si>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</si>
  <si>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</si>
  <si>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</si>
  <si>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</si>
  <si>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</si>
  <si>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</si>
  <si>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</si>
  <si>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</si>
  <si>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</si>
  <si>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</si>
  <si>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</si>
  <si>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</si>
  <si>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</si>
  <si>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</si>
  <si>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</si>
  <si>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</si>
  <si>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</si>
  <si>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</si>
  <si>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</si>
  <si>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</si>
  <si>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</si>
  <si>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</si>
  <si>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</si>
  <si>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</si>
  <si>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</si>
  <si>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</si>
  <si>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</si>
  <si>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</si>
  <si>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</si>
  <si>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</si>
  <si>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</si>
  <si>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</si>
  <si>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</si>
  <si>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</si>
  <si>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</si>
  <si>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</si>
  <si>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</si>
  <si>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</si>
  <si>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</si>
  <si>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</si>
  <si>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</si>
  <si>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</si>
  <si>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</si>
  <si>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</si>
  <si>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</si>
  <si>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</si>
  <si>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</si>
  <si>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</si>
  <si>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</si>
  <si>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</si>
  <si>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</si>
  <si>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</si>
  <si>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</si>
  <si>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</si>
  <si>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</si>
  <si>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</si>
  <si>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</si>
  <si>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</si>
  <si>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</si>
  <si>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</si>
  <si>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</si>
  <si>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</si>
  <si>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</si>
  <si>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</si>
  <si>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</si>
  <si>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</si>
  <si>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</si>
  <si>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</si>
  <si>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</si>
  <si>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</si>
  <si>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</si>
  <si>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</si>
  <si>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</si>
  <si>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</si>
  <si>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</si>
  <si>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</si>
  <si>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</si>
  <si>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</si>
  <si>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</si>
  <si>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</si>
  <si>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</si>
  <si>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</si>
  <si>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</si>
  <si>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</si>
  <si>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</si>
  <si>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</si>
  <si>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</si>
  <si>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</si>
  <si>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</si>
  <si>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</si>
  <si>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</si>
  <si>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</si>
  <si>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</si>
  <si>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</si>
  <si>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</si>
  <si>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</si>
  <si>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</si>
  <si>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</si>
  <si>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</si>
  <si>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</si>
  <si>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</si>
  <si>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</si>
  <si>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</si>
  <si>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</si>
  <si>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</si>
  <si>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</si>
  <si>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</si>
  <si>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</si>
  <si>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</si>
  <si>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</si>
  <si>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</si>
  <si>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</si>
  <si>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</si>
  <si>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</si>
  <si>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</si>
  <si>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</si>
  <si>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</si>
  <si>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</si>
  <si>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</si>
  <si>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</si>
  <si>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</si>
  <si>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</si>
  <si>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</si>
  <si>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</si>
  <si>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</si>
  <si>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</si>
  <si>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</si>
  <si>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</si>
  <si>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</si>
  <si>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</si>
  <si>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</si>
  <si>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</si>
  <si>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</si>
  <si>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</si>
  <si>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</si>
  <si>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</si>
  <si>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</si>
  <si>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</si>
  <si>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</si>
  <si>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</si>
  <si>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</si>
  <si>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</si>
  <si>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</si>
  <si>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</si>
  <si>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</si>
  <si>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</si>
  <si>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</si>
  <si>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</si>
  <si>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</si>
  <si>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</si>
  <si>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</si>
  <si>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</si>
  <si>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</si>
  <si>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</si>
  <si>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</si>
  <si>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</si>
  <si>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</si>
  <si>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</si>
  <si>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</si>
  <si>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</si>
  <si>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</si>
  <si>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</si>
  <si>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</si>
  <si>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</si>
  <si>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</si>
  <si>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</si>
  <si>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</si>
  <si>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</si>
  <si>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</si>
  <si>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</si>
  <si>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</si>
  <si>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</si>
  <si>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</si>
  <si>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</si>
  <si>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</si>
  <si>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</si>
  <si>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</si>
  <si>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</si>
  <si>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</si>
  <si>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</si>
  <si>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</si>
  <si>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</si>
  <si>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</si>
  <si>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</si>
  <si>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</si>
  <si>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</si>
  <si>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</si>
  <si>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</si>
  <si>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</si>
  <si>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</si>
  <si>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</si>
  <si>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</si>
  <si>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</si>
  <si>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</si>
  <si>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</si>
  <si>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</si>
  <si>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</si>
  <si>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</si>
  <si>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</si>
  <si>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</si>
  <si>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</si>
  <si>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</si>
  <si>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</si>
  <si>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</si>
  <si>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</si>
  <si>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</si>
  <si>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</si>
  <si>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</si>
  <si>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</si>
  <si>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</si>
  <si>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</si>
  <si>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</si>
  <si>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</si>
  <si>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</si>
  <si>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</si>
  <si>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</si>
  <si>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</si>
  <si>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</si>
  <si>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</si>
  <si>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</si>
  <si>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</si>
  <si>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</si>
  <si>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</si>
  <si>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</si>
  <si>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</si>
  <si>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</si>
  <si>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</si>
  <si>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</si>
  <si>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</si>
  <si>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</si>
  <si>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</si>
  <si>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</si>
  <si>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</si>
  <si>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</si>
  <si>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</si>
  <si>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</si>
  <si>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</si>
  <si>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</si>
  <si>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</si>
  <si>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</si>
  <si>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</si>
  <si>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</si>
  <si>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</si>
  <si>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</si>
  <si>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</si>
  <si>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</si>
  <si>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</si>
  <si>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</si>
  <si>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</si>
  <si>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</si>
  <si>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</si>
  <si>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</si>
  <si>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</si>
  <si>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</si>
  <si>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</si>
  <si>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</si>
  <si>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</si>
  <si>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</si>
  <si>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</si>
  <si>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</si>
  <si>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</si>
  <si>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</si>
  <si>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</si>
  <si>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</si>
  <si>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</si>
  <si>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</si>
  <si>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</si>
  <si>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</si>
  <si>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</si>
  <si>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</si>
  <si>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</si>
  <si>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</si>
  <si>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</si>
  <si>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</si>
  <si>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</si>
  <si>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</si>
  <si>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</si>
  <si>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</si>
  <si>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</si>
  <si>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</si>
  <si>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</si>
  <si>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</si>
  <si>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</si>
  <si>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</si>
  <si>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</si>
  <si>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</si>
  <si>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</si>
  <si>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</si>
  <si>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</si>
  <si>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</si>
  <si>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</si>
  <si>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</si>
  <si>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</si>
  <si>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</si>
  <si>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</si>
  <si>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</si>
  <si>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</si>
  <si>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</si>
  <si>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</si>
  <si>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</si>
  <si>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</si>
  <si>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</si>
  <si>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</si>
  <si>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</si>
  <si>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</si>
  <si>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</si>
  <si>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</si>
  <si>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</si>
  <si>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</si>
  <si>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</si>
  <si>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</si>
  <si>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</si>
  <si>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</si>
  <si>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</si>
  <si>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</si>
  <si>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</si>
  <si>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</si>
  <si>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</si>
  <si>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</si>
  <si>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</si>
  <si>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</si>
  <si>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</si>
  <si>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</si>
  <si>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</si>
  <si>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</si>
  <si>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</si>
  <si>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</si>
  <si>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</si>
  <si>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</si>
  <si>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</si>
  <si>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</si>
  <si>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</si>
  <si>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</si>
  <si>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</si>
  <si>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</si>
  <si>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</si>
  <si>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</si>
  <si>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</si>
  <si>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</si>
  <si>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</si>
  <si>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</si>
  <si>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</si>
  <si>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</si>
  <si>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</si>
  <si>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</si>
  <si>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</si>
  <si>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</si>
  <si>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</si>
  <si>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</si>
  <si>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</si>
  <si>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</si>
  <si>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</si>
  <si>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</si>
  <si>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</si>
  <si>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</si>
  <si>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</si>
  <si>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</si>
  <si>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</si>
  <si>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</si>
  <si>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</si>
  <si>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</si>
  <si>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</si>
  <si>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</si>
  <si>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</si>
  <si>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</si>
  <si>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</si>
  <si>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</si>
  <si>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</si>
  <si>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</si>
  <si>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</si>
  <si>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</si>
  <si>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</si>
  <si>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</si>
  <si>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</si>
  <si>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</si>
  <si>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</si>
  <si>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</si>
  <si>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</si>
  <si>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</si>
  <si>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</si>
  <si>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</si>
  <si>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</si>
  <si>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</si>
  <si>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</si>
  <si>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</si>
  <si>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</si>
  <si>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</si>
  <si>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</si>
  <si>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</si>
  <si>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</si>
  <si>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</si>
  <si>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</si>
  <si>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</si>
  <si>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</si>
  <si>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</si>
  <si>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</si>
  <si>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</si>
  <si>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</si>
  <si>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</si>
  <si>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</si>
  <si>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</si>
  <si>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</si>
  <si>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</si>
  <si>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</si>
  <si>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</si>
  <si>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</si>
  <si>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</si>
  <si>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</si>
  <si>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</si>
  <si>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</si>
  <si>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</si>
  <si>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</si>
  <si>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</si>
  <si>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</si>
  <si>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</si>
  <si>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</si>
  <si>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</si>
  <si>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</si>
  <si>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</si>
  <si>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</si>
  <si>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</si>
  <si>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</si>
  <si>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</si>
  <si>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</si>
  <si>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</si>
  <si>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</si>
  <si>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</si>
  <si>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</si>
  <si>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</si>
  <si>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</si>
  <si>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</si>
  <si>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</si>
  <si>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</si>
  <si>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</si>
  <si>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</si>
  <si>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</si>
  <si>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</si>
  <si>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</si>
  <si>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</si>
  <si>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</si>
  <si>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</si>
  <si>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</si>
  <si>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</si>
  <si>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</si>
  <si>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</si>
  <si>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</si>
  <si>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</si>
  <si>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</si>
  <si>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</si>
  <si>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</si>
  <si>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</si>
  <si>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</si>
  <si>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</si>
  <si>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</si>
  <si>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</si>
  <si>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</si>
  <si>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</si>
  <si>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</si>
  <si>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</si>
  <si>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</si>
  <si>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</si>
  <si>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</si>
  <si>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</si>
  <si>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</si>
  <si>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</si>
  <si>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</si>
  <si>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</si>
  <si>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</si>
  <si>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</si>
  <si>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</si>
  <si>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</si>
  <si>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</si>
  <si>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</si>
  <si>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</si>
  <si>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</si>
  <si>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</si>
  <si>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</si>
  <si>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</si>
  <si>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</si>
  <si>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</si>
  <si>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</si>
  <si>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</si>
  <si>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</si>
  <si>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</si>
  <si>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</si>
  <si>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</si>
  <si>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</si>
  <si>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</si>
  <si>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</si>
  <si>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</si>
  <si>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</si>
  <si>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</si>
  <si>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</si>
  <si>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</si>
  <si>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</si>
  <si>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</si>
  <si>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</si>
  <si>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</si>
  <si>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</si>
  <si>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</si>
  <si>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</si>
  <si>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</si>
  <si>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</si>
  <si>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</si>
  <si>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</si>
  <si>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</si>
  <si>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</si>
  <si>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</si>
  <si>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</si>
  <si>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</si>
  <si>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</si>
  <si>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</si>
  <si>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</si>
  <si>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</si>
  <si>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</si>
  <si>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</si>
  <si>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</si>
  <si>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</si>
  <si>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</si>
  <si>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</si>
  <si>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</si>
  <si>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</si>
  <si>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</si>
  <si>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</si>
  <si>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</si>
  <si>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</si>
  <si>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</si>
  <si>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</si>
  <si>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</si>
  <si>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</si>
  <si>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</si>
  <si>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</si>
  <si>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</si>
  <si>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</si>
  <si>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</si>
  <si>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</si>
  <si>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</si>
  <si>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</si>
  <si>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</si>
  <si>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</si>
  <si>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</si>
  <si>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</si>
  <si>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</si>
  <si>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</si>
  <si>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</si>
  <si>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</si>
  <si>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</si>
  <si>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</si>
  <si>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</si>
  <si>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</si>
  <si>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</si>
  <si>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</si>
  <si>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</si>
  <si>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</si>
  <si>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</si>
  <si>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</si>
  <si>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</si>
  <si>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</si>
  <si>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</si>
  <si>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</si>
  <si>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</si>
  <si>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</si>
  <si>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</si>
  <si>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</si>
  <si>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</si>
  <si>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</si>
  <si>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</si>
  <si>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</si>
  <si>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</si>
  <si>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</si>
  <si>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</si>
  <si>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</si>
  <si>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</si>
  <si>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</si>
  <si>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</si>
  <si>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</si>
  <si>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</si>
  <si>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</si>
  <si>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</si>
  <si>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</si>
  <si>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</si>
  <si>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</si>
  <si>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</si>
  <si>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</si>
  <si>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</si>
  <si>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</si>
  <si>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</si>
  <si>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</si>
  <si>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</si>
  <si>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</si>
  <si>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</si>
  <si>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</si>
  <si>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</si>
  <si>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</si>
  <si>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</si>
  <si>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</si>
  <si>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</si>
  <si>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</si>
  <si>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</si>
  <si>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</si>
  <si>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</si>
  <si>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</si>
  <si>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</si>
  <si>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</si>
  <si>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</si>
  <si>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</si>
  <si>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</si>
  <si>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</si>
  <si>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</si>
  <si>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</si>
  <si>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</si>
  <si>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</si>
  <si>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</si>
  <si>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</si>
  <si>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</si>
  <si>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</si>
  <si>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</si>
  <si>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</si>
  <si>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</si>
  <si>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</si>
  <si>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</si>
  <si>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</si>
  <si>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</si>
  <si>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</si>
  <si>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</si>
  <si>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</si>
  <si>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</si>
  <si>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</si>
  <si>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</si>
  <si>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</si>
  <si>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</si>
  <si>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</si>
  <si>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</si>
  <si>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</si>
  <si>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</si>
  <si>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</si>
  <si>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</si>
  <si>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</si>
  <si>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</si>
  <si>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</si>
  <si>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</si>
  <si>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</si>
  <si>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</si>
  <si>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</si>
  <si>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</si>
  <si>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</si>
  <si>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</si>
  <si>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</si>
  <si>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</si>
  <si>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</si>
  <si>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</si>
  <si>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</si>
  <si>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</si>
  <si>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</si>
  <si>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</si>
  <si>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</si>
  <si>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</si>
  <si>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</si>
  <si>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</si>
  <si>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</si>
  <si>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</si>
  <si>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</si>
  <si>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</si>
  <si>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</si>
  <si>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</si>
  <si>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</si>
  <si>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</si>
  <si>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</si>
  <si>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</si>
  <si>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</si>
  <si>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</si>
  <si>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</si>
  <si>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</si>
  <si>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</si>
  <si>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</si>
  <si>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</si>
  <si>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</si>
  <si>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</si>
  <si>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</si>
  <si>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</si>
  <si>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</si>
  <si>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</si>
  <si>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</si>
  <si>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</si>
  <si>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</si>
  <si>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</si>
  <si>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</si>
  <si>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</si>
  <si>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</si>
  <si>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</si>
  <si>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</si>
  <si>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</si>
  <si>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</si>
  <si>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</si>
  <si>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</si>
  <si>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</si>
  <si>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</si>
  <si>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</si>
  <si>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</si>
  <si>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</si>
  <si>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</si>
  <si>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</si>
  <si>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</si>
  <si>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</si>
  <si>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</si>
  <si>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</si>
  <si>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</si>
  <si>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</si>
  <si>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</si>
  <si>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</si>
  <si>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</si>
  <si>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</si>
  <si>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</si>
  <si>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</si>
  <si>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</si>
  <si>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</si>
  <si>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</si>
  <si>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</si>
  <si>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</si>
  <si>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</si>
  <si>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</si>
  <si>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</si>
  <si>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</si>
  <si>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</si>
  <si>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</si>
  <si>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</si>
  <si>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</si>
  <si>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</si>
  <si>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</si>
  <si>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</si>
  <si>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</si>
  <si>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</si>
  <si>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</si>
  <si>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</si>
  <si>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</si>
  <si>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</si>
  <si>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</si>
  <si>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</si>
  <si>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</si>
  <si>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</si>
  <si>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</si>
  <si>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</si>
  <si>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</si>
  <si>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</si>
  <si>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</si>
  <si>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</si>
  <si>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</si>
  <si>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</si>
  <si>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</si>
  <si>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</si>
  <si>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</si>
  <si>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</si>
  <si>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</si>
  <si>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</si>
  <si>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</si>
  <si>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</si>
  <si>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</si>
  <si>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</si>
  <si>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</si>
  <si>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</si>
  <si>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</si>
  <si>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</si>
  <si>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</si>
  <si>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</si>
  <si>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</si>
  <si>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</si>
  <si>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</si>
  <si>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</si>
  <si>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</si>
  <si>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</si>
  <si>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</si>
  <si>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</si>
  <si>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</si>
  <si>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</si>
  <si>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</si>
  <si>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</si>
  <si>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</si>
  <si>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</si>
  <si>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</si>
  <si>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</si>
  <si>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</si>
  <si>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</si>
  <si>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</si>
  <si>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</si>
  <si>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</si>
  <si>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</si>
  <si>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</si>
  <si>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</si>
  <si>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</si>
  <si>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</si>
  <si>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</si>
  <si>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</si>
  <si>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</si>
  <si>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</si>
  <si>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</si>
  <si>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</si>
  <si>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</si>
  <si>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</si>
  <si>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</si>
  <si>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</si>
  <si>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</si>
  <si>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</si>
  <si>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</si>
  <si>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</si>
  <si>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</si>
  <si>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</si>
  <si>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</si>
  <si>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</si>
  <si>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</si>
  <si>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</si>
  <si>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</si>
  <si>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</si>
  <si>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</si>
  <si>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</si>
  <si>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</si>
  <si>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</si>
  <si>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</si>
  <si>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</si>
  <si>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</si>
  <si>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</si>
  <si>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</si>
  <si>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</si>
  <si>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</si>
  <si>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</si>
  <si>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</si>
  <si>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</si>
  <si>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</si>
  <si>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</si>
  <si>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</si>
  <si>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</si>
  <si>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</si>
  <si>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</si>
  <si>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</si>
  <si>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</si>
  <si>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</si>
  <si>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</si>
  <si>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</si>
  <si>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</si>
  <si>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</si>
  <si>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</si>
  <si>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</si>
  <si>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</si>
  <si>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</si>
  <si>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</si>
  <si>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</si>
  <si>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</si>
  <si>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</si>
  <si>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</si>
  <si>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</si>
  <si>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</si>
  <si>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</si>
  <si>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</si>
  <si>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</si>
  <si>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</si>
  <si>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</si>
  <si>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</si>
  <si>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</si>
  <si>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</si>
  <si>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</si>
  <si>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</si>
  <si>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</si>
  <si>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</si>
  <si>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</si>
  <si>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</si>
  <si>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</si>
  <si>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</si>
  <si>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</si>
  <si>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</si>
  <si>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</si>
  <si>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</si>
  <si>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</si>
  <si>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</si>
  <si>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</si>
  <si>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</si>
  <si>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</si>
  <si>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</si>
  <si>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</si>
  <si>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</si>
  <si>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</si>
  <si>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</si>
  <si>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</si>
  <si>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</si>
  <si>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</si>
  <si>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</si>
  <si>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</si>
  <si>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</si>
  <si>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</si>
  <si>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</si>
  <si>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</si>
  <si>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</si>
  <si>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</si>
  <si>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</si>
  <si>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</si>
  <si>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</si>
  <si>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</si>
  <si>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</si>
  <si>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</si>
  <si>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</si>
  <si>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</si>
  <si>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</si>
  <si>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</si>
  <si>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</si>
  <si>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</si>
  <si>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</si>
  <si>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</si>
  <si>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</si>
  <si>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</si>
  <si>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</si>
  <si>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</si>
  <si>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</si>
  <si>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</si>
  <si>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</si>
  <si>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</si>
  <si>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</si>
  <si>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</si>
  <si>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</si>
  <si>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</si>
  <si>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</si>
  <si>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</si>
  <si>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</si>
  <si>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</si>
  <si>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</si>
  <si>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</si>
  <si>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</si>
  <si>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</si>
  <si>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</si>
  <si>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</si>
  <si>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</si>
  <si>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</si>
  <si>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</si>
  <si>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</si>
  <si>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</si>
  <si>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</si>
  <si>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</si>
  <si>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</si>
  <si>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</si>
  <si>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</si>
  <si>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</si>
  <si>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</si>
  <si>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</si>
  <si>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</si>
  <si>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</si>
  <si>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</si>
  <si>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</si>
  <si>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</si>
  <si>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</si>
  <si>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</si>
  <si>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</si>
  <si>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</si>
  <si>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</si>
  <si>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</si>
  <si>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</si>
  <si>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</si>
  <si>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</si>
  <si>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</si>
  <si>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</si>
  <si>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</si>
  <si>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</si>
  <si>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</si>
  <si>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</si>
  <si>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</si>
  <si>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</si>
  <si>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</si>
  <si>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</si>
  <si>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</si>
  <si>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</si>
  <si>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</si>
  <si>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</si>
  <si>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</si>
  <si>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</si>
  <si>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</si>
  <si>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</si>
  <si>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</si>
  <si>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</si>
  <si>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</si>
  <si>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</si>
  <si>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</si>
  <si>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</si>
  <si>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</si>
  <si>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</si>
  <si>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</si>
  <si>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</si>
  <si>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</si>
  <si>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</si>
  <si>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</si>
  <si>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</si>
  <si>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</si>
  <si>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</si>
  <si>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</si>
  <si>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</si>
  <si>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</si>
  <si>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</si>
  <si>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</si>
  <si>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</si>
  <si>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</si>
  <si>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</si>
  <si>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</si>
  <si>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</si>
  <si>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</si>
  <si>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</si>
  <si>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</si>
  <si>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</si>
  <si>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</si>
  <si>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</si>
  <si>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</si>
  <si>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</si>
  <si>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</si>
  <si>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</si>
  <si>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</si>
  <si>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</si>
  <si>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</si>
  <si>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</si>
  <si>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</si>
  <si>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</si>
  <si>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</si>
  <si>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</si>
  <si>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</si>
  <si>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</si>
  <si>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</si>
  <si>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</si>
  <si>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</si>
  <si>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</si>
  <si>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</si>
  <si>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</si>
  <si>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</si>
  <si>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</si>
  <si>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</si>
  <si>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</si>
  <si>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</si>
  <si>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</si>
  <si>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</si>
  <si>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</si>
  <si>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</si>
  <si>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</si>
  <si>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</si>
  <si>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</si>
  <si>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</si>
  <si>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</si>
  <si>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</si>
  <si>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</si>
  <si>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</si>
  <si>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</si>
  <si>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</si>
  <si>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</si>
  <si>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</si>
  <si>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</si>
  <si>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</si>
  <si>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</si>
  <si>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</si>
  <si>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</si>
  <si>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</si>
  <si>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</si>
  <si>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</si>
  <si>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</si>
  <si>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</si>
  <si>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</si>
  <si>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</si>
  <si>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</si>
  <si>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</si>
  <si>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</si>
  <si>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</si>
  <si>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</si>
  <si>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</si>
  <si>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</si>
  <si>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</si>
  <si>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</si>
  <si>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</si>
  <si>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</si>
  <si>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</si>
  <si>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</si>
  <si>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</si>
  <si>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</si>
  <si>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</si>
  <si>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</si>
  <si>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</si>
  <si>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</si>
  <si>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</si>
  <si>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</si>
  <si>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</si>
  <si>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</si>
  <si>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</si>
  <si>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</si>
  <si>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</si>
  <si>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</si>
  <si>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</si>
  <si>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</si>
  <si>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</si>
  <si>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</si>
  <si>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</si>
  <si>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</si>
  <si>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</si>
  <si>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</si>
  <si>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</si>
  <si>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</si>
  <si>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</si>
  <si>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</si>
  <si>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</si>
  <si>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</si>
  <si>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</si>
  <si>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</si>
  <si>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</si>
  <si>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</si>
  <si>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</si>
  <si>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</si>
  <si>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</si>
  <si>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</si>
  <si>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</si>
  <si>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</si>
  <si>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</si>
  <si>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</si>
  <si>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</si>
  <si>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</si>
  <si>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</si>
  <si>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</si>
  <si>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</si>
  <si>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</si>
  <si>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</si>
  <si>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</si>
  <si>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</si>
  <si>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</si>
  <si>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</si>
  <si>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</si>
  <si>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</si>
  <si>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</si>
  <si>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</si>
  <si>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</si>
  <si>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</si>
  <si>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</si>
  <si>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</si>
  <si>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</si>
  <si>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</si>
  <si>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</si>
  <si>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</si>
  <si>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</si>
  <si>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</si>
  <si>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</si>
  <si>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</si>
  <si>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</si>
  <si>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</si>
  <si>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</si>
  <si>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</si>
  <si>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</si>
  <si>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</si>
  <si>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</si>
  <si>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</si>
  <si>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</si>
  <si>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</si>
  <si>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</si>
  <si>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</si>
  <si>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</si>
  <si>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</si>
  <si>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</si>
  <si>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</si>
  <si>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</si>
  <si>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</si>
  <si>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</si>
  <si>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</si>
  <si>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</si>
  <si>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</si>
  <si>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</si>
  <si>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</si>
  <si>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</si>
  <si>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</si>
  <si>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</si>
  <si>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</si>
  <si>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</si>
  <si>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</si>
  <si>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</si>
  <si>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</si>
  <si>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</si>
  <si>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</si>
  <si>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</si>
  <si>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</si>
  <si>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</si>
  <si>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</si>
  <si>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</si>
  <si>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</si>
  <si>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</si>
  <si>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</si>
  <si>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</si>
  <si>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</si>
  <si>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</si>
  <si>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</si>
  <si>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</si>
  <si>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</si>
  <si>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</si>
  <si>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</si>
  <si>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</si>
  <si>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</si>
  <si>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</si>
  <si>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</si>
  <si>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</si>
  <si>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</si>
  <si>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</si>
  <si>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</si>
  <si>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</si>
  <si>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</si>
  <si>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</si>
  <si>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</si>
  <si>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</si>
  <si>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</si>
  <si>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</si>
  <si>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</si>
  <si>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</si>
  <si>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</si>
  <si>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</si>
  <si>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</si>
  <si>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</si>
  <si>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</si>
  <si>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</si>
  <si>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</si>
  <si>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</si>
  <si>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</si>
  <si>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</si>
  <si>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</si>
  <si>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</si>
  <si>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</si>
  <si>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</si>
  <si>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</si>
  <si>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</si>
  <si>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</si>
  <si>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</si>
  <si>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</si>
  <si>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</si>
  <si>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</si>
  <si>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</si>
  <si>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</si>
  <si>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</si>
  <si>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</si>
  <si>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</si>
  <si>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</si>
  <si>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</si>
  <si>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</si>
  <si>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</si>
  <si>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</si>
  <si>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</si>
  <si>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</si>
  <si>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</si>
  <si>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</si>
  <si>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</si>
  <si>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</si>
  <si>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</si>
  <si>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</si>
  <si>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</si>
  <si>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</si>
  <si>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</si>
  <si>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</si>
  <si>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</si>
  <si>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</si>
  <si>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</si>
  <si>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</si>
  <si>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</si>
  <si>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</si>
  <si>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</si>
  <si>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</si>
  <si>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</si>
  <si>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</si>
  <si>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</si>
  <si>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</si>
  <si>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</si>
  <si>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</si>
  <si>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</si>
  <si>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</si>
  <si>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</si>
  <si>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</si>
  <si>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</si>
  <si>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</si>
  <si>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</si>
  <si>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</si>
  <si>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</si>
  <si>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</si>
  <si>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</si>
  <si>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</si>
  <si>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</si>
  <si>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</si>
  <si>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</si>
  <si>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</si>
  <si>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</si>
  <si>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</si>
  <si>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</si>
  <si>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</si>
  <si>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</si>
  <si>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</si>
  <si>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</si>
  <si>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</si>
  <si>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</si>
  <si>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</si>
  <si>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</si>
  <si>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</si>
  <si>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</si>
  <si>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</si>
  <si>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</si>
  <si>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</si>
  <si>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</si>
  <si>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</si>
  <si>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</si>
  <si>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</si>
  <si>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</si>
  <si>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</si>
  <si>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</si>
  <si>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</si>
  <si>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</si>
  <si>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</si>
  <si>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</si>
  <si>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</si>
  <si>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</si>
  <si>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</si>
  <si>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</si>
  <si>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</si>
  <si>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</si>
  <si>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</si>
  <si>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</si>
  <si>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</si>
  <si>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</si>
  <si>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</si>
  <si>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</si>
  <si>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</si>
  <si>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</si>
  <si>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</si>
  <si>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</si>
  <si>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</si>
  <si>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</si>
  <si>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</si>
  <si>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</si>
  <si>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</si>
  <si>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</si>
  <si>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</si>
  <si>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</si>
  <si>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</si>
  <si>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</si>
  <si>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</si>
  <si>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</si>
  <si>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</si>
  <si>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</si>
  <si>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</si>
  <si>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</si>
  <si>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</si>
  <si>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</si>
  <si>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</si>
  <si>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</si>
  <si>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</si>
  <si>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</si>
  <si>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</si>
  <si>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</si>
  <si>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</si>
  <si>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</si>
  <si>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</si>
  <si>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</si>
  <si>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</si>
  <si>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</si>
  <si>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</si>
  <si>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</si>
  <si>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</si>
  <si>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</si>
  <si>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</si>
  <si>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</si>
  <si>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</si>
  <si>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</si>
  <si>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</si>
  <si>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</si>
  <si>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</si>
  <si>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</si>
  <si>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</si>
  <si>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</si>
  <si>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</si>
  <si>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</si>
  <si>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</si>
  <si>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</si>
  <si>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</si>
  <si>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</si>
  <si>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</si>
  <si>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</si>
  <si>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</si>
  <si>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</si>
  <si>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</si>
  <si>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</si>
  <si>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</si>
  <si>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</si>
  <si>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</si>
  <si>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</si>
  <si>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</si>
  <si>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</si>
  <si>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</si>
  <si>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</si>
  <si>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</si>
  <si>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</si>
  <si>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</si>
  <si>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</si>
  <si>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</si>
  <si>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</si>
  <si>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</si>
  <si>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</si>
  <si>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</si>
  <si>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</si>
  <si>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</si>
  <si>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</si>
  <si>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</si>
  <si>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</si>
  <si>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</si>
  <si>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</si>
  <si>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</si>
  <si>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</si>
  <si>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</si>
  <si>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</si>
  <si>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</si>
  <si>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</si>
  <si>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</si>
  <si>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</si>
  <si>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</si>
  <si>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</si>
  <si>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</si>
  <si>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</si>
  <si>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</si>
  <si>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</si>
  <si>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</si>
  <si>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</si>
  <si>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</si>
  <si>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</si>
  <si>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</si>
  <si>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</si>
  <si>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</si>
  <si>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</si>
  <si>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</si>
  <si>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</si>
  <si>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</si>
  <si>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</si>
  <si>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</si>
  <si>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</si>
  <si>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</si>
  <si>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</si>
  <si>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</si>
  <si>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</si>
  <si>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</si>
  <si>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</si>
  <si>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</si>
  <si>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</si>
  <si>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</si>
  <si>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</si>
  <si>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</si>
  <si>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</si>
  <si>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</si>
  <si>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</si>
  <si>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</si>
  <si>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</si>
  <si>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</si>
  <si>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</si>
  <si>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</si>
  <si>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</si>
  <si>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</si>
  <si>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</si>
  <si>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</si>
  <si>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</si>
  <si>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</si>
  <si>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</si>
  <si>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</si>
  <si>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</si>
  <si>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</si>
  <si>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</si>
  <si>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</si>
  <si>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</si>
  <si>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</si>
  <si>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</si>
  <si>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</si>
  <si>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</si>
  <si>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</si>
  <si>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</si>
  <si>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</si>
  <si>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</si>
  <si>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</si>
  <si>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</si>
  <si>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</si>
  <si>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</si>
  <si>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</si>
  <si>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</si>
  <si>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</si>
  <si>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</si>
  <si>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</si>
  <si>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</si>
  <si>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</si>
  <si>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</si>
  <si>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</si>
  <si>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</si>
  <si>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</si>
  <si>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</si>
  <si>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</si>
  <si>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</si>
  <si>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</si>
  <si>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</si>
  <si>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</si>
  <si>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</si>
  <si>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</si>
  <si>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</si>
  <si>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</si>
  <si>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</si>
  <si>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</si>
  <si>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</si>
  <si>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</si>
  <si>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</si>
  <si>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</si>
  <si>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</si>
  <si>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</si>
  <si>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</si>
  <si>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</si>
  <si>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</si>
  <si>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</si>
  <si>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</si>
  <si>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</si>
  <si>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</si>
  <si>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</si>
  <si>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</si>
  <si>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</si>
  <si>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</si>
  <si>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</si>
  <si>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</si>
  <si>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</si>
  <si>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</si>
  <si>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</si>
  <si>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</si>
  <si>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</si>
  <si>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</si>
  <si>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</si>
  <si>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</si>
  <si>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</si>
  <si>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</si>
  <si>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</si>
  <si>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</si>
  <si>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</si>
  <si>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</si>
  <si>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</si>
  <si>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</si>
  <si>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</si>
  <si>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</si>
  <si>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</si>
  <si>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</si>
  <si>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</si>
  <si>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</si>
  <si>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</si>
  <si>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</si>
  <si>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</si>
  <si>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</si>
  <si>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</si>
  <si>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</si>
  <si>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</si>
  <si>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</si>
  <si>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</si>
  <si>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</si>
  <si>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</si>
  <si>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</si>
  <si>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</si>
  <si>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</si>
  <si>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</si>
  <si>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</si>
  <si>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</si>
  <si>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</si>
  <si>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</si>
  <si>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</si>
  <si>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</si>
  <si>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</si>
  <si>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</si>
  <si>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</si>
  <si>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</si>
  <si>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</si>
  <si>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</si>
  <si>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</si>
  <si>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</si>
  <si>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</si>
  <si>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</si>
  <si>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</si>
  <si>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</si>
  <si>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</si>
  <si>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</si>
  <si>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</si>
  <si>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</si>
  <si>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</si>
  <si>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</si>
  <si>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</si>
  <si>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</si>
  <si>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</si>
  <si>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</si>
  <si>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</si>
  <si>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</si>
  <si>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</si>
  <si>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</si>
  <si>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</si>
  <si>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</si>
  <si>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</si>
  <si>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</si>
  <si>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</si>
  <si>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</si>
  <si>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</si>
  <si>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</si>
  <si>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</si>
  <si>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</si>
  <si>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</si>
  <si>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</si>
  <si>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</si>
  <si>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</si>
  <si>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</si>
  <si>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</si>
  <si>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</si>
  <si>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</si>
  <si>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</si>
  <si>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</si>
  <si>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</si>
  <si>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</si>
  <si>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</si>
  <si>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</si>
  <si>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</si>
  <si>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</si>
  <si>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</si>
  <si>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</si>
  <si>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</si>
  <si>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</si>
  <si>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</si>
  <si>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</si>
  <si>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</si>
  <si>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</si>
  <si>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</si>
  <si>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</si>
  <si>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</si>
  <si>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</si>
  <si>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</si>
  <si>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</si>
  <si>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</si>
  <si>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</si>
  <si>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</si>
  <si>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</si>
  <si>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</si>
  <si>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</si>
  <si>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</si>
  <si>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</si>
  <si>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</si>
  <si>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</si>
  <si>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</si>
  <si>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</si>
  <si>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</si>
  <si>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</si>
  <si>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</si>
  <si>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</si>
  <si>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</si>
  <si>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</si>
  <si>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</si>
  <si>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</si>
  <si>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</si>
  <si>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</si>
  <si>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</si>
  <si>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</si>
  <si>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</si>
  <si>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</si>
  <si>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</si>
  <si>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</si>
  <si>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</si>
  <si>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</si>
  <si>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</si>
  <si>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</si>
  <si>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</si>
  <si>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</si>
  <si>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</si>
  <si>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</si>
  <si>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</si>
  <si>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</si>
  <si>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</si>
  <si>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</si>
  <si>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</si>
  <si>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</si>
  <si>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</si>
  <si>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</si>
  <si>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</si>
  <si>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</si>
  <si>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</si>
  <si>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</si>
  <si>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</si>
  <si>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</si>
  <si>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</si>
  <si>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</si>
  <si>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</si>
  <si>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</si>
  <si>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</si>
  <si>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</si>
  <si>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</si>
  <si>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</si>
  <si>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</si>
  <si>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</si>
  <si>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</si>
  <si>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</si>
  <si>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</si>
  <si>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</si>
  <si>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</si>
  <si>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</si>
  <si>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</si>
  <si>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</si>
  <si>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</si>
  <si>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</si>
  <si>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</si>
  <si>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</si>
  <si>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</si>
  <si>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</si>
  <si>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</si>
  <si>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</si>
  <si>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</si>
  <si>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</si>
  <si>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</si>
  <si>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</si>
  <si>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</si>
  <si>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</si>
  <si>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</si>
  <si>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</si>
  <si>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</si>
  <si>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</si>
  <si>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</si>
  <si>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</si>
  <si>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</si>
  <si>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</si>
  <si>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</si>
  <si>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</si>
  <si>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</si>
  <si>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</si>
  <si>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</si>
  <si>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</si>
  <si>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</si>
  <si>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</si>
  <si>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</si>
  <si>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</si>
  <si>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</si>
  <si>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</si>
  <si>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</si>
  <si>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</si>
  <si>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</si>
  <si>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</si>
  <si>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</si>
  <si>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</si>
  <si>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</si>
  <si>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</si>
  <si>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</si>
  <si>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</si>
  <si>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</si>
  <si>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</si>
  <si>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</si>
  <si>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</si>
  <si>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</si>
  <si>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</si>
  <si>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</si>
  <si>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</si>
  <si>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</si>
  <si>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</si>
  <si>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</si>
  <si>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</si>
  <si>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</si>
  <si>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</si>
  <si>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</si>
  <si>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</si>
  <si>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</si>
  <si>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</si>
  <si>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</si>
  <si>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</si>
  <si>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</si>
  <si>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</si>
  <si>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</si>
  <si>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</si>
  <si>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</si>
  <si>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</si>
  <si>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</si>
  <si>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</si>
  <si>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</si>
  <si>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</si>
  <si>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</si>
  <si>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</si>
  <si>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</si>
  <si>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</si>
  <si>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</si>
  <si>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</si>
  <si>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</si>
  <si>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</si>
  <si>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</si>
  <si>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</si>
  <si>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</si>
  <si>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</si>
  <si>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</si>
  <si>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</si>
  <si>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</si>
  <si>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</si>
  <si>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</si>
  <si>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</si>
  <si>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</si>
  <si>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</si>
  <si>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</si>
  <si>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</si>
  <si>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</si>
  <si>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</si>
  <si>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</si>
  <si>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</si>
  <si>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</si>
  <si>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</si>
  <si>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</si>
  <si>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</si>
  <si>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</si>
  <si>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</si>
  <si>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</si>
  <si>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</si>
  <si>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</si>
  <si>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</si>
  <si>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</si>
  <si>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</si>
  <si>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</si>
  <si>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</si>
  <si>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</si>
  <si>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</si>
  <si>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</si>
  <si>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</si>
  <si>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</si>
  <si>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</si>
  <si>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</si>
  <si>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</si>
  <si>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</si>
  <si>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</si>
  <si>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</si>
  <si>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</si>
  <si>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</si>
  <si>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</si>
  <si>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</si>
  <si>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</si>
  <si>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</si>
  <si>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</si>
  <si>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</si>
  <si>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</si>
  <si>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</si>
  <si>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</si>
  <si>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</si>
  <si>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</si>
  <si>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</si>
  <si>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</si>
  <si>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</si>
  <si>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</si>
  <si>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</si>
  <si>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</si>
  <si>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</si>
  <si>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</si>
  <si>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</si>
  <si>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</si>
  <si>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</si>
  <si>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</si>
  <si>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</si>
  <si>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</si>
  <si>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</si>
  <si>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</si>
  <si>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</si>
  <si>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</si>
  <si>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</si>
  <si>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</si>
  <si>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</si>
  <si>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</si>
  <si>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</si>
  <si>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</si>
  <si>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</si>
  <si>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</si>
  <si>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</si>
  <si>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</si>
  <si>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</si>
  <si>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</si>
  <si>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</si>
  <si>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</si>
  <si>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</si>
  <si>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</si>
  <si>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</si>
  <si>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</si>
  <si>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</si>
  <si>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</si>
  <si>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</si>
  <si>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</si>
  <si>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</si>
  <si>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</si>
  <si>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</si>
  <si>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</si>
  <si>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</si>
  <si>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</si>
  <si>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</si>
  <si>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</si>
  <si>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</si>
  <si>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</si>
  <si>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</si>
  <si>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</si>
  <si>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</si>
  <si>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</si>
  <si>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</si>
  <si>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</si>
  <si>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</si>
  <si>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</si>
  <si>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</si>
  <si>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</si>
  <si>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</si>
  <si>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</si>
  <si>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</si>
  <si>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</si>
  <si>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</si>
  <si>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</si>
  <si>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</si>
  <si>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</si>
  <si>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</si>
  <si>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</si>
  <si>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</si>
  <si>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</si>
  <si>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</si>
  <si>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</si>
  <si>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</si>
  <si>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</si>
  <si>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</si>
  <si>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</si>
  <si>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</si>
  <si>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</si>
  <si>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</si>
  <si>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</si>
  <si>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</si>
  <si>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</si>
  <si>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</si>
  <si>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</si>
  <si>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</si>
  <si>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</si>
  <si>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</si>
  <si>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</si>
  <si>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</si>
  <si>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</si>
  <si>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</si>
  <si>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</si>
  <si>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</si>
  <si>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</si>
  <si>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</si>
  <si>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</si>
  <si>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</si>
  <si>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</si>
  <si>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</si>
  <si>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</si>
  <si>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</si>
  <si>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</si>
  <si>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</si>
  <si>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</si>
  <si>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</si>
  <si>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</si>
  <si>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</si>
  <si>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</si>
  <si>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</si>
  <si>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</si>
  <si>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</si>
  <si>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</si>
  <si>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</si>
  <si>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</si>
  <si>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</si>
  <si>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</si>
  <si>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</si>
  <si>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</si>
  <si>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</si>
  <si>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</si>
  <si>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</si>
  <si>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</si>
  <si>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</si>
  <si>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</si>
  <si>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</si>
  <si>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</si>
  <si>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</si>
  <si>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</si>
  <si>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</si>
  <si>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</si>
  <si>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</si>
  <si>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</si>
  <si>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</si>
  <si>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</si>
  <si>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</si>
  <si>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</si>
  <si>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</si>
  <si>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</si>
  <si>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</si>
  <si>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</si>
  <si>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</si>
  <si>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</si>
  <si>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</si>
  <si>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</si>
  <si>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</si>
  <si>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</si>
  <si>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</si>
  <si>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</si>
  <si>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</si>
  <si>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</si>
  <si>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</si>
  <si>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</si>
  <si>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</si>
  <si>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</si>
  <si>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</si>
  <si>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</si>
  <si>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</si>
  <si>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</si>
  <si>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</si>
  <si>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</si>
  <si>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</si>
  <si>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</si>
  <si>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</si>
  <si>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</si>
  <si>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</si>
  <si>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</si>
  <si>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</si>
  <si>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</si>
  <si>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</si>
  <si>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</si>
  <si>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</si>
  <si>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</si>
  <si>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</si>
  <si>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</si>
  <si>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</si>
  <si>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</si>
  <si>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</si>
  <si>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</si>
  <si>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</si>
  <si>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</si>
  <si>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</si>
  <si>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</si>
  <si>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</si>
  <si>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</si>
  <si>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</si>
  <si>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</si>
  <si>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</si>
  <si>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</si>
  <si>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</si>
  <si>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</si>
  <si>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</si>
  <si>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</si>
  <si>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</si>
  <si>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</si>
  <si>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</si>
  <si>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</si>
  <si>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</si>
  <si>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</si>
  <si>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</si>
  <si>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</si>
  <si>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</si>
  <si>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</si>
  <si>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</si>
  <si>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</si>
  <si>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</si>
  <si>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</si>
  <si>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</si>
  <si>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</si>
  <si>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</si>
  <si>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</si>
  <si>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</si>
  <si>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</si>
  <si>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</si>
  <si>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</si>
  <si>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</si>
  <si>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</si>
  <si>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</si>
  <si>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</si>
  <si>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</si>
  <si>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</si>
  <si>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</si>
  <si>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</si>
  <si>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</si>
  <si>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</si>
  <si>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</si>
  <si>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</si>
  <si>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</si>
  <si>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</si>
  <si>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</si>
  <si>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</si>
  <si>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</si>
  <si>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</si>
  <si>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</si>
  <si>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</si>
  <si>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</si>
  <si>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</si>
  <si>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</si>
  <si>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</si>
  <si>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</si>
  <si>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</si>
  <si>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</si>
  <si>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</si>
  <si>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</si>
  <si>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</si>
  <si>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</si>
  <si>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</si>
  <si>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</si>
  <si>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</si>
  <si>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</si>
  <si>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</si>
  <si>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</si>
  <si>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</si>
  <si>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</si>
  <si>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</si>
  <si>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</si>
  <si>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</si>
  <si>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</si>
  <si>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</si>
  <si>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</si>
  <si>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</si>
  <si>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</si>
  <si>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</si>
  <si>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</si>
  <si>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</si>
  <si>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</si>
  <si>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</si>
  <si>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</si>
  <si>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</si>
  <si>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</si>
  <si>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</si>
  <si>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</si>
  <si>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</si>
  <si>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</si>
  <si>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</si>
  <si>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</si>
  <si>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</si>
  <si>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</si>
  <si>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</si>
  <si>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</si>
  <si>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</si>
  <si>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</si>
  <si>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</si>
  <si>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</si>
  <si>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</si>
  <si>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</si>
  <si>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</si>
  <si>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</si>
  <si>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</si>
  <si>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</si>
  <si>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</si>
  <si>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</si>
  <si>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</si>
  <si>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</si>
  <si>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</si>
  <si>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</si>
  <si>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</si>
  <si>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</si>
  <si>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</si>
  <si>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</si>
  <si>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</si>
  <si>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</si>
  <si>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</si>
  <si>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</si>
  <si>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</si>
  <si>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</si>
  <si>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</si>
  <si>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</si>
  <si>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</si>
  <si>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</si>
  <si>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</si>
  <si>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</si>
  <si>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</si>
  <si>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</si>
  <si>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</si>
  <si>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</si>
  <si>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</si>
  <si>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</si>
  <si>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</si>
  <si>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</si>
  <si>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</si>
  <si>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</si>
  <si>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</si>
  <si>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</si>
  <si>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</si>
  <si>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</si>
  <si>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</si>
  <si>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</si>
  <si>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</si>
  <si>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</si>
  <si>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</si>
  <si>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</si>
  <si>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</si>
  <si>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</si>
  <si>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</si>
  <si>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</si>
  <si>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</si>
  <si>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</si>
  <si>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</si>
  <si>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</si>
  <si>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</si>
  <si>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</si>
  <si>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</si>
  <si>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</si>
  <si>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</si>
  <si>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</si>
  <si>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</si>
  <si>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</si>
  <si>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</si>
  <si>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</si>
  <si>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</si>
  <si>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</si>
  <si>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</si>
  <si>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</si>
  <si>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</si>
  <si>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</si>
  <si>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</si>
  <si>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</si>
  <si>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</si>
  <si>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</si>
  <si>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</si>
  <si>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</si>
  <si>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</si>
  <si>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</si>
  <si>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</si>
  <si>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</si>
  <si>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</si>
  <si>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</si>
  <si>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</si>
  <si>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</si>
  <si>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</si>
  <si>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</si>
  <si>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</si>
  <si>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</si>
  <si>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</si>
  <si>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</si>
  <si>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</si>
  <si>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</si>
  <si>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</si>
  <si>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</si>
  <si>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</si>
  <si>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</si>
  <si>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</si>
  <si>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</si>
  <si>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</si>
  <si>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</si>
  <si>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</si>
  <si>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</si>
  <si>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</si>
  <si>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</si>
  <si>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</si>
  <si>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</si>
  <si>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</si>
  <si>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</si>
  <si>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</si>
  <si>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</si>
  <si>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</si>
  <si>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</si>
  <si>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</si>
  <si>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</si>
  <si>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</si>
  <si>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</si>
  <si>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</si>
  <si>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</si>
  <si>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</si>
  <si>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</si>
  <si>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</si>
  <si>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</si>
  <si>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</si>
  <si>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</si>
  <si>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</si>
  <si>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</si>
  <si>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</si>
  <si>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</si>
  <si>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</si>
  <si>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</si>
  <si>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</si>
  <si>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</si>
  <si>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</si>
  <si>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</si>
  <si>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</si>
  <si>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</si>
  <si>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</si>
  <si>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</si>
  <si>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</si>
  <si>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</si>
  <si>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</si>
  <si>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</si>
  <si>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</si>
  <si>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</si>
  <si>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</si>
  <si>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</si>
  <si>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</si>
  <si>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</si>
  <si>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</si>
  <si>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</si>
  <si>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</si>
  <si>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</si>
  <si>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</si>
  <si>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</si>
  <si>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</si>
  <si>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</si>
  <si>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</si>
  <si>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</si>
  <si>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</si>
  <si>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</si>
  <si>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</si>
  <si>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</si>
  <si>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</si>
  <si>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</si>
  <si>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</si>
  <si>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</si>
  <si>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</si>
  <si>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</si>
  <si>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</si>
  <si>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</si>
  <si>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</si>
  <si>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</si>
  <si>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</si>
  <si>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</si>
  <si>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</si>
  <si>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</si>
  <si>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</si>
  <si>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</si>
  <si>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</si>
  <si>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</si>
  <si>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</si>
  <si>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</si>
  <si>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</si>
  <si>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</si>
  <si>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</si>
  <si>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</si>
  <si>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</si>
  <si>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</si>
  <si>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</si>
  <si>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</si>
  <si>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</si>
  <si>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</si>
  <si>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</si>
  <si>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</si>
  <si>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</si>
  <si>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</si>
  <si>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</si>
  <si>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</si>
  <si>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</si>
  <si>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</si>
  <si>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</si>
  <si>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</si>
  <si>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</si>
  <si>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</si>
  <si>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</si>
  <si>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</si>
  <si>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</si>
  <si>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</si>
  <si>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</si>
  <si>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</si>
  <si>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</si>
  <si>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</si>
  <si>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</si>
  <si>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</si>
  <si>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</si>
  <si>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</si>
  <si>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</si>
  <si>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</si>
  <si>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</si>
  <si>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</si>
  <si>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</si>
  <si>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</si>
  <si>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</si>
  <si>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</si>
  <si>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</si>
  <si>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</si>
  <si>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</si>
  <si>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</si>
  <si>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</si>
  <si>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</si>
  <si>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</si>
  <si>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</si>
  <si>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</si>
  <si>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</si>
  <si>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</si>
  <si>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</si>
  <si>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</si>
  <si>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</si>
  <si>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</si>
  <si>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</si>
  <si>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</si>
  <si>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</si>
  <si>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</si>
  <si>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</si>
  <si>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</si>
  <si>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</si>
  <si>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</si>
  <si>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</si>
  <si>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</si>
  <si>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</si>
  <si>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</si>
  <si>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</si>
  <si>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</si>
  <si>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</si>
  <si>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</si>
  <si>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</si>
  <si>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</si>
  <si>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</si>
  <si>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</si>
  <si>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</si>
  <si>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</si>
  <si>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</si>
  <si>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</si>
  <si>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</si>
  <si>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</si>
  <si>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</si>
  <si>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</si>
  <si>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</si>
  <si>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</si>
  <si>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</si>
  <si>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</si>
  <si>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</si>
  <si>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</si>
  <si>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</si>
  <si>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</si>
  <si>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</si>
  <si>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</si>
  <si>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</si>
  <si>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</si>
  <si>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</si>
  <si>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</si>
  <si>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</si>
  <si>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</si>
  <si>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</si>
  <si>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</si>
  <si>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</si>
  <si>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</si>
  <si>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</si>
  <si>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</si>
  <si>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</si>
  <si>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</si>
  <si>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</si>
  <si>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</si>
  <si>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</si>
  <si>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</si>
  <si>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</si>
  <si>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</si>
  <si>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</si>
  <si>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</si>
  <si>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</si>
  <si>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</si>
  <si>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</si>
  <si>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</si>
  <si>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</si>
  <si>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</si>
  <si>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</si>
  <si>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</si>
  <si>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</si>
  <si>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</si>
  <si>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</si>
  <si>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</si>
  <si>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</si>
  <si>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</si>
  <si>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</si>
  <si>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</si>
  <si>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</si>
  <si>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</si>
  <si>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</si>
  <si>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</si>
  <si>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</si>
  <si>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</si>
  <si>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</si>
  <si>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</si>
  <si>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</si>
  <si>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</si>
  <si>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</si>
  <si>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</si>
  <si>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</si>
  <si>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</si>
  <si>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</si>
  <si>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</si>
  <si>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</si>
  <si>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</si>
  <si>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</si>
  <si>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</si>
  <si>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</si>
  <si>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</si>
  <si>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</si>
  <si>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</si>
  <si>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</si>
  <si>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</si>
  <si>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</si>
  <si>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</si>
  <si>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</si>
  <si>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</si>
  <si>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</si>
  <si>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</si>
  <si>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</si>
  <si>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</si>
  <si>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</si>
  <si>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</si>
  <si>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</si>
  <si>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</si>
  <si>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</si>
  <si>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</si>
  <si>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</si>
  <si>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</si>
  <si>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</si>
  <si>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</si>
  <si>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</si>
  <si>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</si>
  <si>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</si>
  <si>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</si>
  <si>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</si>
  <si>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</si>
  <si>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</si>
  <si>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</si>
  <si>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</si>
  <si>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</si>
  <si>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</si>
  <si>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</si>
  <si>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</si>
  <si>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</si>
  <si>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</si>
  <si>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</si>
  <si>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</si>
  <si>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</si>
  <si>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</si>
  <si>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</si>
  <si>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</si>
  <si>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</si>
  <si>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</si>
  <si>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</si>
  <si>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</si>
  <si>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</si>
  <si>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</si>
  <si>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</si>
  <si>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</si>
  <si>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</si>
  <si>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</si>
  <si>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</si>
  <si>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</si>
  <si>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</si>
  <si>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</si>
  <si>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</si>
  <si>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</si>
  <si>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</si>
  <si>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</si>
  <si>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</si>
  <si>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</si>
  <si>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</si>
  <si>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</si>
  <si>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</si>
  <si>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</si>
  <si>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</si>
  <si>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</si>
  <si>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</si>
  <si>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</si>
  <si>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</si>
  <si>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</si>
  <si>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</si>
  <si>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</si>
  <si>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</si>
  <si>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</si>
  <si>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</si>
  <si>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</si>
  <si>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</si>
  <si>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</si>
  <si>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</si>
  <si>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</si>
  <si>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</si>
  <si>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</si>
  <si>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</si>
  <si>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</si>
  <si>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</si>
  <si>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</si>
  <si>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</si>
  <si>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</si>
  <si>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</si>
  <si>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</si>
  <si>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</si>
  <si>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</si>
  <si>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</si>
  <si>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</si>
  <si>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</si>
  <si>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</si>
  <si>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</si>
  <si>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</si>
  <si>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</si>
  <si>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</si>
  <si>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</si>
  <si>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</si>
  <si>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</si>
  <si>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</si>
  <si>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</si>
  <si>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</si>
  <si>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</si>
  <si>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</si>
  <si>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</si>
  <si>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</si>
  <si>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</si>
  <si>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</si>
  <si>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</si>
  <si>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</si>
  <si>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</si>
  <si>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</si>
  <si>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</si>
  <si>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</si>
  <si>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</si>
  <si>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</si>
  <si>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</si>
  <si>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</si>
  <si>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</si>
  <si>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</si>
  <si>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</si>
  <si>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</si>
  <si>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</si>
  <si>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</si>
  <si>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</si>
  <si>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</si>
  <si>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</si>
  <si>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</si>
  <si>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</si>
  <si>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</si>
  <si>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</si>
  <si>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</si>
  <si>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</si>
  <si>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</si>
  <si>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</si>
  <si>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</si>
  <si>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</si>
  <si>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</si>
  <si>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</si>
  <si>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</si>
  <si>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</si>
  <si>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</si>
  <si>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</si>
  <si>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</si>
  <si>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</si>
  <si>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</si>
  <si>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</si>
  <si>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</si>
  <si>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</si>
  <si>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</si>
  <si>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</si>
  <si>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</si>
  <si>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</si>
  <si>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</si>
  <si>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</si>
  <si>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</si>
  <si>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</si>
  <si>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</si>
  <si>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</si>
  <si>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</si>
  <si>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</si>
  <si>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</si>
  <si>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</si>
  <si>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</si>
  <si>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</si>
  <si>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</si>
  <si>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</si>
  <si>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</si>
  <si>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</si>
  <si>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</si>
  <si>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</si>
  <si>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</si>
  <si>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</si>
  <si>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</si>
  <si>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</si>
  <si>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</si>
  <si>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</si>
  <si>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</si>
  <si>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</si>
  <si>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</si>
  <si>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</si>
  <si>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</si>
  <si>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</si>
  <si>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</si>
  <si>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</si>
  <si>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</si>
  <si>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</si>
  <si>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</si>
  <si>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</si>
  <si>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</si>
  <si>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</si>
  <si>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</si>
  <si>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</si>
  <si>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</si>
  <si>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</si>
  <si>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</si>
  <si>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</si>
  <si>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</si>
  <si>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</si>
  <si>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</si>
  <si>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</si>
  <si>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</si>
  <si>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</si>
  <si>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</si>
  <si>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</si>
  <si>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</si>
  <si>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</si>
  <si>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</si>
  <si>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</si>
  <si>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</si>
  <si>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</si>
  <si>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</si>
  <si>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</si>
  <si>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</si>
  <si>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</si>
  <si>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</si>
  <si>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</si>
  <si>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</si>
  <si>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</si>
  <si>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</si>
  <si>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</si>
  <si>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</si>
  <si>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</si>
  <si>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</si>
  <si>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</si>
  <si>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</si>
  <si>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</si>
  <si>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</si>
  <si>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</si>
  <si>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</si>
  <si>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</si>
  <si>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</si>
  <si>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</si>
  <si>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</si>
  <si>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</si>
  <si>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</si>
  <si>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</si>
  <si>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</si>
  <si>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</si>
  <si>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</si>
  <si>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</si>
  <si>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</si>
  <si>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</si>
  <si>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</si>
  <si>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</si>
  <si>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</si>
  <si>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</si>
  <si>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</si>
  <si>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</si>
  <si>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</si>
  <si>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</si>
  <si>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</si>
  <si>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</si>
  <si>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</si>
  <si>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</si>
  <si>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</si>
  <si>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</si>
  <si>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</si>
  <si>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</si>
  <si>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</si>
  <si>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</si>
  <si>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</si>
  <si>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</si>
  <si>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</si>
  <si>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</si>
  <si>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</si>
  <si>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</si>
  <si>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</si>
  <si>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</si>
  <si>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</si>
  <si>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</si>
  <si>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</si>
  <si>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</si>
  <si>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</si>
  <si>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</si>
  <si>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</si>
  <si>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</si>
  <si>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</si>
  <si>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</si>
  <si>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</si>
  <si>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</si>
  <si>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</si>
  <si>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</si>
  <si>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</si>
  <si>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</si>
  <si>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</si>
  <si>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</si>
  <si>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</si>
  <si>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</si>
  <si>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</si>
  <si>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</si>
  <si>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</si>
  <si>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</si>
  <si>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</si>
  <si>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</si>
  <si>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</si>
  <si>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</si>
  <si>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</si>
  <si>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</si>
  <si>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</si>
  <si>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</si>
  <si>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</si>
  <si>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</si>
  <si>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</si>
  <si>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</si>
  <si>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</si>
  <si>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</si>
  <si>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</si>
  <si>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</si>
  <si>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</si>
  <si>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</si>
  <si>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</si>
  <si>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</si>
  <si>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</si>
  <si>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</si>
  <si>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</si>
  <si>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</si>
  <si>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</si>
  <si>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</si>
  <si>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</si>
  <si>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</si>
  <si>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</si>
  <si>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</si>
  <si>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</si>
  <si>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</si>
  <si>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</si>
  <si>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</si>
  <si>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</si>
  <si>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</si>
  <si>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</si>
  <si>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</si>
  <si>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</si>
  <si>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</si>
  <si>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</si>
  <si>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</si>
  <si>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</si>
  <si>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</si>
  <si>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</si>
  <si>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</si>
  <si>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</si>
  <si>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</si>
  <si>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</si>
  <si>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</si>
  <si>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</si>
  <si>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</si>
  <si>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</si>
  <si>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</si>
  <si>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</si>
  <si>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</si>
  <si>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</si>
  <si>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</si>
  <si>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</si>
  <si>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</si>
  <si>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</si>
  <si>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</si>
  <si>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</si>
  <si>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</si>
  <si>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</si>
  <si>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</si>
  <si>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</si>
  <si>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</si>
  <si>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</si>
  <si>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</si>
  <si>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</si>
  <si>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</si>
  <si>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</si>
  <si>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</si>
  <si>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</si>
  <si>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</si>
  <si>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</si>
  <si>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</si>
  <si>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</si>
  <si>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</si>
  <si>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</si>
  <si>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</si>
  <si>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</si>
  <si>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</si>
  <si>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</si>
  <si>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</si>
  <si>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</si>
  <si>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</si>
  <si>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</si>
  <si>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</si>
  <si>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</si>
  <si>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</si>
  <si>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</si>
  <si>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</si>
  <si>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</si>
  <si>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</si>
  <si>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</si>
  <si>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</si>
  <si>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</si>
  <si>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</si>
  <si>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</si>
  <si>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</si>
  <si>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</si>
  <si>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</si>
  <si>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</si>
  <si>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</si>
  <si>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</si>
  <si>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</si>
  <si>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</si>
  <si>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</si>
  <si>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</si>
  <si>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</si>
  <si>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</si>
  <si>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</si>
  <si>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</si>
  <si>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</si>
  <si>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</si>
  <si>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</si>
  <si>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</si>
  <si>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</si>
  <si>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</si>
  <si>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</si>
  <si>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</si>
  <si>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</si>
  <si>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</si>
  <si>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</si>
  <si>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</si>
  <si>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</si>
  <si>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</si>
  <si>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</si>
  <si>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</si>
  <si>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</si>
  <si>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</si>
  <si>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</si>
  <si>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</si>
  <si>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</si>
  <si>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</si>
  <si>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</si>
  <si>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</si>
  <si>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</si>
  <si>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</si>
  <si>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</si>
  <si>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</si>
  <si>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</si>
  <si>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</si>
  <si>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</si>
  <si>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</si>
  <si>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</si>
  <si>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</si>
  <si>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</si>
  <si>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</si>
  <si>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</si>
  <si>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</si>
  <si>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</si>
  <si>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</si>
  <si>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</si>
  <si>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</si>
  <si>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</si>
  <si>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</si>
  <si>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</si>
  <si>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</si>
  <si>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</si>
  <si>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</si>
  <si>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</si>
  <si>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</si>
  <si>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</si>
  <si>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</si>
  <si>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</si>
  <si>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</si>
  <si>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</si>
  <si>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</si>
  <si>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</si>
  <si>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</si>
  <si>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</si>
  <si>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</si>
  <si>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</si>
  <si>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</si>
  <si>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</si>
  <si>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</si>
  <si>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</si>
  <si>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</si>
  <si>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</si>
  <si>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</si>
  <si>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</si>
  <si>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</si>
  <si>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</si>
  <si>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</si>
  <si>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</si>
  <si>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</si>
  <si>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</si>
  <si>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</si>
  <si>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</si>
  <si>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</si>
  <si>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</si>
  <si>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</si>
  <si>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</si>
  <si>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</si>
  <si>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</si>
  <si>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</si>
  <si>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</si>
  <si>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</si>
  <si>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</si>
  <si>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</si>
  <si>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</si>
  <si>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</si>
  <si>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</si>
  <si>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</si>
  <si>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</si>
  <si>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</si>
  <si>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</si>
  <si>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</si>
  <si>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</si>
  <si>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</si>
  <si>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</si>
  <si>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</si>
  <si>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</si>
  <si>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</si>
  <si>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</si>
  <si>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</si>
  <si>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</si>
  <si>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</si>
  <si>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</si>
  <si>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</si>
  <si>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</si>
  <si>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</si>
  <si>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</si>
  <si>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</si>
  <si>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</si>
  <si>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</si>
  <si>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</si>
  <si>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</si>
  <si>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</si>
  <si>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</si>
  <si>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</si>
  <si>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</si>
  <si>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</si>
  <si>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</si>
  <si>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</si>
  <si>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</si>
  <si>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</si>
  <si>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</si>
  <si>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</si>
  <si>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</si>
  <si>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</si>
  <si>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</si>
  <si>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</si>
  <si>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</si>
  <si>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</si>
  <si>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</si>
  <si>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</si>
  <si>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</si>
  <si>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</si>
  <si>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</si>
  <si>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</si>
  <si>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</si>
  <si>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</si>
  <si>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</si>
  <si>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</si>
  <si>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</si>
  <si>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</si>
  <si>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</si>
  <si>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</si>
  <si>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</si>
  <si>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</si>
  <si>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</si>
  <si>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</si>
  <si>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</si>
  <si>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</si>
  <si>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</si>
  <si>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</si>
  <si>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</si>
  <si>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</si>
  <si>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</si>
  <si>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</si>
  <si>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</si>
  <si>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</si>
  <si>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</si>
  <si>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</si>
  <si>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</si>
  <si>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</si>
  <si>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</si>
  <si>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</si>
  <si>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</si>
  <si>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</si>
  <si>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</si>
  <si>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</si>
  <si>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</si>
  <si>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</si>
  <si>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</si>
  <si>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</si>
  <si>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</si>
  <si>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</si>
  <si>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</si>
  <si>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</si>
  <si>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</si>
  <si>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</si>
  <si>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</si>
  <si>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</si>
  <si>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</si>
  <si>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</si>
  <si>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</si>
  <si>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</si>
  <si>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</si>
  <si>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</si>
  <si>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</si>
  <si>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</si>
  <si>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</si>
  <si>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</si>
  <si>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</si>
  <si>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</si>
  <si>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</si>
  <si>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</si>
  <si>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</si>
  <si>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</si>
  <si>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</si>
  <si>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</si>
  <si>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</si>
  <si>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</si>
  <si>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</si>
  <si>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</si>
  <si>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</si>
  <si>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</si>
  <si>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</si>
  <si>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</si>
  <si>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</si>
  <si>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</si>
  <si>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</si>
  <si>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</si>
  <si>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</si>
  <si>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</si>
  <si>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</si>
  <si>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</si>
  <si>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</si>
  <si>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</si>
  <si>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</si>
  <si>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</si>
  <si>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</si>
  <si>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</si>
  <si>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</si>
  <si>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</si>
  <si>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</si>
  <si>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</si>
  <si>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</si>
  <si>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</si>
  <si>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</si>
  <si>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</si>
  <si>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</si>
  <si>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</si>
  <si>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</si>
  <si>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</si>
  <si>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</si>
  <si>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</si>
  <si>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</si>
  <si>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</si>
  <si>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</si>
  <si>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</si>
  <si>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</si>
  <si>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</si>
  <si>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</si>
  <si>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</si>
  <si>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</si>
  <si>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</si>
  <si>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</si>
  <si>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</si>
  <si>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</si>
  <si>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</si>
  <si>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</si>
  <si>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</si>
  <si>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</si>
  <si>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</si>
  <si>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</si>
  <si>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</si>
  <si>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</si>
  <si>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</si>
  <si>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</si>
  <si>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</si>
  <si>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</si>
  <si>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</si>
  <si>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</si>
  <si>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</si>
  <si>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</si>
  <si>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</si>
  <si>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</si>
  <si>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</si>
  <si>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</si>
  <si>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</si>
  <si>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</si>
  <si>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</si>
  <si>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</si>
  <si>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</si>
  <si>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</si>
  <si>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</si>
  <si>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</si>
  <si>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</si>
  <si>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</si>
  <si>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</si>
  <si>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</si>
  <si>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</si>
  <si>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</si>
  <si>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</si>
  <si>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</si>
  <si>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</si>
  <si>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</si>
  <si>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</si>
  <si>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</si>
  <si>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</si>
  <si>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</si>
  <si>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</si>
  <si>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</si>
  <si>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</si>
  <si>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</si>
  <si>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</si>
  <si>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</si>
  <si>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</si>
  <si>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</si>
  <si>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</si>
  <si>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</si>
  <si>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</si>
  <si>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</si>
  <si>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</si>
  <si>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</si>
  <si>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</si>
  <si>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</si>
  <si>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</si>
  <si>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</si>
  <si>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</si>
  <si>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</si>
  <si>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</si>
  <si>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</si>
  <si>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</si>
  <si>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</si>
  <si>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</si>
  <si>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</si>
  <si>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</si>
  <si>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</si>
  <si>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</si>
  <si>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</si>
  <si>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</si>
  <si>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</si>
  <si>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</si>
  <si>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</si>
  <si>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</si>
  <si>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</si>
  <si>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</si>
  <si>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</si>
  <si>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</si>
  <si>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</si>
  <si>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</si>
  <si>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</si>
  <si>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</si>
  <si>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</si>
  <si>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</si>
  <si>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</si>
  <si>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</si>
  <si>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</si>
  <si>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</si>
  <si>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</si>
  <si>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</si>
  <si>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</si>
  <si>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</si>
  <si>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</si>
  <si>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</si>
  <si>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</si>
  <si>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</si>
  <si>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</si>
  <si>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</si>
  <si>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</si>
  <si>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</si>
  <si>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</si>
  <si>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</si>
  <si>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</si>
  <si>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</si>
  <si>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</si>
  <si>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</si>
  <si>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</si>
  <si>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</si>
  <si>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</si>
  <si>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</si>
  <si>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</si>
  <si>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</si>
  <si>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</si>
  <si>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</si>
  <si>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</si>
  <si>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</si>
  <si>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</si>
  <si>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</si>
  <si>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</si>
  <si>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</si>
  <si>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</si>
  <si>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</si>
  <si>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</si>
  <si>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</si>
  <si>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</si>
  <si>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</si>
  <si>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</si>
  <si>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</si>
  <si>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</si>
  <si>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</si>
  <si>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</si>
  <si>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</si>
  <si>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</si>
  <si>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</si>
  <si>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</si>
  <si>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</si>
  <si>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</si>
  <si>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</si>
  <si>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</si>
  <si>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</si>
  <si>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</si>
  <si>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</si>
  <si>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</si>
  <si>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</si>
  <si>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</si>
  <si>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</si>
  <si>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</si>
  <si>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</si>
  <si>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</si>
  <si>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</si>
  <si>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</si>
  <si>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</si>
  <si>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</si>
  <si>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</si>
  <si>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</si>
  <si>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</si>
  <si>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</si>
  <si>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</si>
  <si>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</si>
  <si>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</si>
  <si>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</si>
  <si>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</si>
  <si>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</si>
  <si>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</si>
  <si>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</si>
  <si>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</si>
  <si>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</si>
  <si>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</si>
  <si>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</si>
  <si>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</si>
  <si>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</si>
  <si>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</si>
  <si>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</si>
  <si>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</si>
  <si>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</si>
  <si>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</si>
  <si>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</si>
  <si>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</si>
  <si>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</si>
  <si>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</si>
  <si>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</si>
  <si>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</si>
  <si>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</si>
  <si>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</si>
  <si>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</si>
  <si>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</si>
  <si>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</si>
  <si>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</si>
  <si>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</si>
  <si>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</si>
  <si>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</si>
  <si>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</si>
  <si>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</si>
  <si>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</si>
  <si>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</si>
  <si>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</si>
  <si>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</si>
  <si>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</si>
  <si>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</si>
  <si>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</si>
  <si>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</si>
  <si>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</si>
  <si>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</si>
  <si>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</si>
  <si>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</si>
  <si>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</si>
  <si>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</si>
  <si>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</si>
  <si>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</si>
  <si>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</si>
  <si>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</si>
  <si>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</si>
  <si>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</si>
  <si>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</si>
  <si>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</si>
  <si>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</si>
  <si>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</si>
  <si>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</si>
  <si>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</si>
  <si>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</si>
  <si>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</si>
  <si>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</si>
  <si>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</si>
  <si>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</si>
  <si>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</si>
  <si>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</si>
  <si>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</si>
  <si>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</si>
  <si>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</si>
  <si>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</si>
  <si>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</si>
  <si>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</si>
  <si>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</si>
  <si>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</si>
  <si>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</si>
  <si>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</si>
  <si>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</si>
  <si>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</si>
  <si>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</si>
  <si>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</si>
  <si>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</si>
  <si>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</si>
  <si>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</si>
  <si>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</si>
  <si>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</si>
  <si>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</si>
  <si>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</si>
  <si>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</si>
  <si>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</si>
  <si>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</si>
  <si>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</si>
  <si>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</si>
  <si>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</si>
  <si>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</si>
  <si>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</si>
  <si>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</si>
  <si>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</si>
  <si>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</si>
  <si>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</si>
  <si>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</si>
  <si>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</si>
  <si>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</si>
  <si>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</si>
  <si>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</si>
  <si>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</si>
  <si>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</si>
  <si>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</si>
  <si>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</si>
  <si>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</si>
  <si>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</si>
  <si>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</si>
  <si>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</si>
  <si>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</si>
  <si>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</si>
  <si>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</si>
  <si>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</si>
  <si>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</si>
  <si>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</si>
  <si>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</si>
  <si>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</si>
  <si>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</si>
  <si>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</si>
  <si>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</si>
  <si>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</si>
  <si>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</si>
  <si>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</si>
  <si>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</si>
  <si>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</si>
  <si>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</si>
  <si>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</si>
  <si>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</si>
  <si>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</si>
  <si>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</si>
  <si>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</si>
  <si>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</si>
  <si>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</si>
  <si>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</si>
  <si>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</si>
  <si>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</si>
  <si>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</si>
  <si>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</si>
  <si>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</si>
  <si>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</si>
  <si>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</si>
  <si>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</si>
  <si>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</si>
  <si>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</si>
  <si>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</si>
  <si>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</si>
  <si>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</si>
  <si>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</si>
  <si>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</si>
  <si>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</si>
  <si>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</si>
  <si>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</si>
  <si>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</si>
  <si>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</si>
  <si>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</si>
  <si>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</si>
  <si>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</si>
  <si>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</si>
  <si>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</si>
  <si>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</si>
  <si>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</si>
  <si>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</si>
  <si>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</si>
  <si>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</si>
  <si>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</si>
  <si>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</si>
  <si>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</si>
  <si>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</si>
  <si>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</si>
  <si>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</si>
  <si>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</si>
  <si>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</si>
  <si>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</si>
  <si>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</si>
  <si>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</si>
  <si>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</si>
  <si>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</si>
  <si>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</si>
  <si>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</si>
  <si>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</si>
  <si>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</si>
  <si>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</si>
  <si>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</si>
  <si>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</si>
  <si>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</si>
  <si>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</si>
  <si>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</si>
  <si>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</si>
  <si>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</si>
  <si>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</si>
  <si>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</si>
  <si>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</si>
  <si>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</si>
  <si>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</si>
  <si>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</si>
  <si>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</si>
  <si>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</si>
  <si>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</si>
  <si>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</si>
  <si>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</si>
  <si>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</si>
  <si>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</si>
  <si>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</si>
  <si>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</si>
  <si>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</si>
  <si>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</si>
  <si>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</si>
  <si>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</si>
  <si>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</si>
  <si>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</si>
  <si>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</si>
  <si>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</si>
  <si>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</si>
  <si>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</si>
  <si>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</si>
  <si>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</si>
  <si>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</si>
  <si>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</si>
  <si>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</si>
  <si>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</si>
  <si>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</si>
  <si>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</si>
  <si>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</si>
  <si>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</si>
  <si>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</si>
  <si>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</si>
  <si>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</si>
  <si>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</si>
  <si>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</si>
  <si>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</si>
  <si>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</si>
  <si>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</si>
  <si>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</si>
  <si>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</si>
  <si>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</si>
  <si>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</si>
  <si>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</si>
  <si>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</si>
  <si>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</si>
  <si>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</si>
  <si>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</si>
  <si>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</si>
  <si>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</si>
  <si>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</si>
  <si>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</si>
  <si>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</si>
  <si>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</si>
  <si>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</si>
  <si>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</si>
  <si>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</si>
  <si>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</si>
  <si>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</si>
  <si>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</si>
  <si>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</si>
  <si>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</si>
  <si>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</si>
  <si>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</si>
  <si>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</si>
  <si>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</si>
  <si>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</si>
  <si>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</si>
  <si>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</si>
  <si>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</si>
  <si>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</si>
  <si>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</si>
  <si>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</si>
  <si>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</si>
  <si>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</si>
  <si>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</si>
  <si>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</si>
  <si>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</si>
  <si>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</si>
  <si>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</si>
  <si>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</si>
  <si>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</si>
  <si>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</si>
  <si>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</si>
  <si>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</si>
  <si>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</si>
  <si>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</si>
  <si>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</si>
  <si>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</si>
  <si>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</si>
  <si>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</si>
  <si>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</si>
  <si>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</si>
  <si>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</si>
  <si>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</si>
  <si>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</si>
  <si>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</si>
  <si>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</si>
  <si>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</si>
  <si>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</si>
  <si>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</si>
  <si>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</si>
  <si>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</si>
  <si>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</si>
  <si>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</si>
  <si>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</si>
  <si>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</si>
  <si>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</si>
  <si>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</si>
  <si>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</si>
  <si>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</si>
  <si>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</si>
  <si>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</si>
  <si>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</si>
  <si>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</si>
  <si>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</si>
  <si>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</si>
  <si>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</si>
  <si>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</si>
  <si>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</si>
  <si>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</si>
  <si>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</si>
  <si>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</si>
  <si>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</si>
  <si>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</si>
  <si>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</si>
  <si>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</si>
  <si>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</si>
  <si>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</si>
  <si>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</si>
  <si>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</si>
  <si>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</si>
  <si>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</si>
  <si>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</si>
  <si>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</si>
  <si>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</si>
  <si>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</si>
  <si>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</si>
  <si>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</si>
  <si>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</si>
  <si>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</si>
  <si>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</si>
  <si>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</si>
  <si>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</si>
  <si>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</si>
  <si>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</si>
  <si>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</si>
  <si>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</si>
  <si>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</si>
  <si>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</si>
  <si>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</si>
  <si>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</si>
  <si>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</si>
  <si>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</si>
  <si>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</si>
  <si>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</si>
  <si>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</si>
  <si>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</si>
  <si>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</si>
  <si>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</si>
  <si>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</si>
  <si>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</si>
  <si>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</si>
  <si>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</si>
  <si>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</si>
  <si>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</si>
  <si>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</si>
  <si>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</si>
  <si>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</si>
  <si>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</si>
  <si>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</si>
  <si>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</si>
  <si>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</si>
  <si>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</si>
  <si>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</si>
  <si>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</si>
  <si>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</si>
  <si>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</si>
  <si>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</si>
  <si>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</si>
  <si>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</si>
  <si>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</si>
  <si>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</si>
  <si>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</si>
  <si>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</si>
  <si>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</si>
  <si>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</si>
  <si>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</si>
  <si>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</si>
  <si>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</si>
  <si>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</si>
  <si>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</si>
  <si>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</si>
  <si>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</si>
  <si>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</si>
  <si>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</si>
  <si>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</si>
  <si>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</si>
  <si>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</si>
  <si>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</si>
  <si>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</si>
  <si>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</si>
  <si>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</si>
  <si>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</si>
  <si>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</si>
  <si>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</si>
  <si>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</si>
  <si>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</si>
  <si>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</si>
  <si>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</si>
  <si>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</si>
  <si>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</si>
  <si>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</si>
  <si>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</si>
  <si>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</si>
  <si>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</si>
  <si>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</si>
  <si>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</si>
  <si>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</si>
  <si>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</si>
  <si>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</si>
  <si>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</si>
  <si>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</si>
  <si>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</si>
  <si>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</si>
  <si>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</si>
  <si>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</si>
  <si>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</si>
  <si>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</si>
  <si>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</si>
  <si>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</si>
  <si>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</si>
  <si>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</si>
  <si>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</si>
  <si>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</si>
  <si>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</si>
  <si>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</si>
  <si>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</si>
  <si>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</si>
  <si>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</si>
  <si>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</si>
  <si>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</si>
  <si>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</si>
  <si>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</si>
  <si>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</si>
  <si>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</si>
  <si>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</si>
  <si>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</si>
  <si>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</si>
  <si>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</si>
  <si>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</si>
  <si>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</si>
  <si>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</si>
  <si>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</si>
  <si>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</si>
  <si>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</si>
  <si>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</si>
  <si>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</si>
  <si>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</si>
  <si>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</si>
  <si>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</si>
  <si>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</si>
  <si>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</si>
  <si>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</si>
  <si>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</si>
  <si>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</si>
  <si>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</si>
  <si>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</si>
  <si>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</si>
  <si>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</si>
  <si>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</si>
  <si>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</si>
  <si>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</si>
  <si>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</si>
  <si>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</si>
  <si>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</si>
  <si>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</si>
  <si>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</si>
  <si>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</si>
  <si>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</si>
  <si>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</si>
  <si>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</si>
  <si>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</si>
  <si>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</si>
  <si>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</si>
  <si>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</si>
  <si>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</si>
  <si>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</si>
  <si>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</si>
  <si>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</si>
  <si>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</si>
  <si>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</si>
  <si>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</si>
  <si>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</si>
  <si>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</si>
  <si>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</si>
  <si>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</si>
  <si>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</si>
  <si>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</si>
  <si>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</si>
  <si>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</si>
  <si>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</si>
  <si>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</si>
  <si>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</si>
  <si>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</si>
  <si>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</si>
  <si>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</si>
  <si>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</si>
  <si>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</si>
  <si>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</si>
  <si>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</si>
  <si>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</si>
  <si>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</si>
  <si>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</si>
  <si>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</si>
  <si>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</si>
  <si>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</si>
  <si>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</si>
  <si>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</si>
  <si>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</si>
  <si>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</si>
  <si>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</si>
  <si>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</si>
  <si>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</si>
  <si>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</si>
  <si>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</si>
  <si>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</si>
  <si>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</si>
  <si>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</si>
  <si>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</si>
  <si>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</si>
  <si>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</si>
  <si>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</si>
  <si>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</si>
  <si>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</si>
  <si>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</si>
  <si>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</si>
  <si>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</si>
  <si>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</si>
  <si>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</si>
  <si>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</si>
  <si>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</si>
  <si>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</si>
  <si>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</si>
  <si>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</si>
  <si>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</si>
  <si>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</si>
  <si>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</si>
  <si>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</si>
  <si>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</si>
  <si>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</si>
  <si>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</si>
  <si>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</si>
  <si>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</si>
  <si>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</si>
  <si>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</si>
  <si>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</si>
  <si>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</si>
  <si>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</si>
  <si>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</si>
  <si>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</si>
  <si>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</si>
  <si>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</si>
  <si>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</si>
  <si>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</si>
  <si>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</si>
  <si>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</si>
  <si>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</si>
  <si>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</si>
  <si>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</si>
  <si>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</si>
  <si>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</si>
  <si>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</si>
  <si>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</si>
  <si>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</si>
  <si>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</si>
  <si>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</si>
  <si>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</si>
  <si>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</si>
  <si>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</si>
  <si>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</si>
  <si>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</si>
  <si>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</si>
  <si>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</si>
  <si>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</si>
  <si>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</si>
  <si>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</si>
  <si>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</si>
  <si>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</si>
  <si>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</si>
  <si>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</si>
  <si>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</si>
  <si>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</si>
  <si>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</si>
  <si>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</si>
  <si>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</si>
  <si>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</si>
  <si>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</si>
  <si>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</si>
  <si>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</si>
  <si>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</si>
  <si>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</si>
  <si>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</si>
  <si>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</si>
  <si>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</si>
  <si>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</si>
  <si>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</si>
  <si>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</si>
  <si>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</si>
  <si>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</si>
  <si>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</si>
  <si>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</si>
  <si>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</si>
  <si>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</si>
  <si>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</si>
  <si>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</si>
  <si>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</si>
  <si>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</si>
  <si>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</si>
  <si>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</si>
  <si>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</si>
  <si>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</si>
  <si>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</si>
  <si>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</si>
  <si>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</si>
  <si>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</si>
  <si>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</si>
  <si>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</si>
  <si>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</si>
  <si>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</si>
  <si>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</si>
  <si>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</si>
  <si>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</si>
  <si>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</si>
  <si>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</si>
  <si>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</si>
  <si>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</si>
  <si>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</si>
  <si>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</si>
  <si>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</si>
  <si>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</si>
  <si>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</si>
  <si>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</si>
  <si>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</si>
  <si>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</si>
  <si>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</si>
  <si>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</si>
  <si>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</si>
  <si>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</si>
  <si>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</si>
  <si>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</si>
  <si>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</si>
  <si>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</si>
  <si>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</si>
  <si>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</si>
  <si>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</si>
  <si>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</si>
  <si>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</si>
  <si>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</si>
  <si>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</si>
  <si>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</si>
  <si>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</si>
  <si>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</si>
  <si>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</si>
  <si>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</si>
  <si>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</si>
  <si>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</si>
  <si>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</si>
  <si>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</si>
  <si>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</si>
  <si>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</si>
  <si>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</si>
  <si>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</si>
  <si>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</si>
  <si>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</si>
  <si>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</si>
  <si>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</si>
  <si>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</si>
  <si>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</si>
  <si>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</si>
  <si>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</si>
  <si>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</si>
  <si>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</si>
  <si>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</si>
  <si>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</si>
  <si>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</si>
  <si>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</si>
  <si>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</si>
  <si>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</si>
  <si>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</si>
  <si>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</si>
  <si>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</si>
  <si>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</si>
  <si>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</si>
  <si>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</si>
  <si>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</si>
  <si>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</si>
  <si>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</si>
  <si>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</si>
  <si>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</si>
  <si>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</si>
  <si>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</si>
  <si>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</si>
  <si>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</si>
  <si>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</si>
  <si>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</si>
  <si>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</si>
  <si>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</si>
  <si>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</si>
  <si>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</si>
  <si>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</si>
  <si>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</si>
  <si>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</si>
  <si>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</si>
  <si>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</si>
  <si>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</si>
  <si>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</si>
  <si>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</si>
  <si>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</si>
  <si>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</si>
  <si>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</si>
  <si>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</si>
  <si>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</si>
  <si>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</si>
  <si>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</si>
  <si>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</si>
  <si>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</si>
  <si>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</si>
  <si>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</si>
  <si>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</si>
  <si>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</si>
  <si>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</si>
  <si>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</si>
  <si>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</si>
  <si>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</si>
  <si>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</si>
  <si>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</si>
  <si>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</si>
  <si>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</si>
  <si>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</si>
  <si>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</si>
  <si>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</si>
  <si>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</si>
  <si>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</si>
  <si>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</si>
  <si>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</si>
  <si>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</si>
  <si>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</si>
  <si>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</si>
  <si>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</si>
  <si>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</si>
  <si>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</si>
  <si>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</si>
  <si>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</si>
  <si>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</si>
  <si>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</si>
  <si>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</si>
  <si>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</si>
  <si>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</si>
  <si>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</si>
  <si>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</si>
  <si>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</si>
  <si>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</si>
  <si>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</si>
  <si>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</si>
  <si>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</si>
  <si>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</si>
  <si>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</si>
  <si>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</si>
  <si>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</si>
  <si>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</si>
  <si>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</si>
  <si>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</si>
  <si>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</si>
  <si>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</si>
  <si>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</si>
  <si>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</si>
  <si>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</si>
  <si>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</si>
  <si>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</si>
  <si>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</si>
  <si>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</si>
  <si>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</si>
  <si>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</si>
  <si>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</si>
  <si>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</si>
  <si>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</si>
  <si>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</si>
  <si>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</si>
  <si>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</si>
  <si>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</si>
  <si>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</si>
  <si>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</si>
  <si>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</si>
  <si>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</si>
  <si>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</si>
  <si>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</si>
  <si>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</si>
  <si>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</si>
  <si>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</si>
  <si>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</si>
  <si>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</si>
  <si>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</si>
  <si>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</si>
  <si>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</si>
  <si>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</si>
  <si>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</si>
  <si>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</si>
  <si>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</si>
  <si>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</si>
  <si>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</si>
  <si>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</si>
  <si>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</si>
  <si>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</si>
  <si>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</si>
  <si>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</si>
  <si>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</si>
  <si>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</si>
  <si>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</si>
  <si>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</si>
  <si>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</si>
  <si>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</si>
  <si>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</si>
  <si>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</si>
  <si>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</si>
  <si>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</si>
  <si>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</si>
  <si>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</si>
  <si>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</si>
  <si>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</si>
  <si>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</si>
  <si>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</si>
  <si>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</si>
  <si>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</si>
  <si>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</si>
  <si>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</si>
  <si>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</si>
  <si>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</si>
  <si>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</si>
  <si>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</si>
  <si>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</si>
  <si>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</si>
  <si>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</si>
  <si>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</si>
  <si>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</si>
  <si>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</si>
  <si>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</si>
  <si>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</si>
  <si>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</si>
  <si>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</si>
  <si>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</si>
  <si>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</si>
  <si>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</si>
  <si>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</si>
  <si>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</si>
  <si>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</si>
  <si>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</si>
  <si>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</si>
  <si>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</si>
  <si>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</si>
  <si>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</si>
  <si>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</si>
  <si>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</si>
  <si>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</si>
  <si>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</si>
  <si>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</si>
  <si>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</si>
  <si>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</si>
  <si>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</si>
  <si>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</si>
  <si>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</si>
  <si>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</si>
  <si>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</si>
  <si>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</si>
  <si>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</si>
  <si>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</si>
  <si>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</si>
  <si>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</si>
  <si>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</si>
  <si>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</si>
  <si>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</si>
  <si>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</si>
  <si>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</si>
  <si>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</si>
  <si>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</si>
  <si>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</si>
  <si>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</si>
  <si>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</si>
  <si>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</si>
  <si>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</si>
  <si>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</si>
  <si>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</si>
  <si>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</si>
  <si>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</si>
  <si>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</si>
  <si>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</si>
  <si>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</si>
  <si>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</si>
  <si>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</si>
  <si>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</si>
  <si>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</si>
  <si>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</si>
  <si>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</si>
  <si>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</si>
  <si>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</si>
  <si>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</si>
  <si>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</si>
  <si>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</si>
  <si>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</si>
  <si>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</si>
  <si>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</si>
  <si>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</si>
  <si>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</si>
  <si>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</si>
  <si>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</si>
  <si>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</si>
  <si>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</si>
  <si>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</si>
  <si>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</si>
  <si>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</si>
  <si>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</si>
  <si>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</si>
  <si>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</si>
  <si>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</si>
  <si>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</si>
  <si>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</si>
  <si>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</si>
  <si>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</si>
  <si>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</si>
  <si>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</si>
  <si>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</si>
  <si>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</si>
  <si>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</si>
  <si>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</si>
  <si>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</si>
  <si>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</si>
  <si>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</si>
  <si>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</si>
  <si>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</si>
  <si>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</si>
  <si>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</si>
  <si>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</si>
  <si>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</si>
  <si>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</si>
  <si>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</si>
  <si>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</si>
  <si>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</si>
  <si>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</si>
  <si>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</si>
  <si>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</si>
  <si>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</si>
  <si>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</si>
  <si>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</si>
  <si>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</si>
  <si>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</si>
  <si>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</si>
  <si>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</si>
  <si>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</si>
  <si>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</si>
  <si>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</si>
  <si>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</si>
  <si>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</si>
  <si>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</si>
  <si>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</si>
  <si>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</si>
  <si>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</si>
  <si>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</si>
  <si>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</si>
  <si>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</si>
  <si>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</si>
  <si>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</si>
  <si>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</si>
  <si>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</si>
  <si>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</si>
  <si>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</si>
  <si>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</si>
  <si>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</si>
  <si>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</si>
  <si>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</si>
  <si>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</si>
  <si>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</si>
  <si>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</si>
  <si>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</si>
  <si>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</si>
  <si>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</si>
  <si>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</si>
  <si>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</si>
  <si>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</si>
  <si>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</si>
  <si>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</si>
  <si>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</si>
  <si>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</si>
  <si>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</si>
  <si>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</si>
  <si>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</si>
  <si>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</si>
  <si>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</si>
  <si>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</si>
  <si>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</si>
  <si>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</si>
  <si>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</si>
  <si>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</si>
  <si>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</si>
  <si>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</si>
  <si>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</si>
  <si>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</si>
  <si>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</si>
  <si>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</si>
  <si>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</si>
  <si>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</si>
  <si>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</si>
  <si>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</si>
  <si>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</si>
  <si>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</si>
  <si>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</si>
  <si>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</si>
  <si>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</si>
  <si>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</si>
  <si>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</si>
  <si>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</si>
  <si>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</si>
  <si>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</si>
  <si>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</si>
  <si>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</si>
  <si>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</si>
  <si>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</si>
  <si>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</si>
  <si>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</si>
  <si>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</si>
  <si>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</si>
  <si>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</si>
  <si>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</si>
  <si>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</si>
  <si>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</si>
  <si>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</si>
  <si>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</si>
  <si>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</si>
  <si>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</si>
  <si>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</si>
  <si>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</si>
  <si>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</si>
  <si>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</si>
  <si>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</si>
  <si>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</si>
  <si>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</si>
  <si>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</si>
  <si>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</si>
  <si>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</si>
  <si>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</si>
  <si>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</si>
  <si>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</si>
  <si>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</si>
  <si>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</si>
  <si>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</si>
  <si>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</si>
  <si>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</si>
  <si>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</si>
  <si>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</si>
  <si>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</si>
  <si>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</si>
  <si>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</si>
  <si>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</si>
  <si>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</si>
  <si>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</si>
  <si>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</si>
  <si>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</si>
  <si>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</si>
  <si>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</si>
  <si>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</si>
  <si>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</si>
  <si>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</si>
  <si>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</si>
  <si>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</si>
  <si>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</si>
  <si>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</si>
  <si>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</si>
  <si>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</si>
  <si>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</si>
  <si>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</si>
  <si>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</si>
  <si>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</si>
  <si>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</si>
  <si>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</si>
  <si>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</si>
  <si>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</si>
  <si>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</si>
  <si>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</si>
  <si>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</si>
  <si>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</si>
  <si>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</si>
  <si>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</si>
  <si>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</si>
  <si>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</si>
  <si>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</si>
  <si>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</si>
  <si>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</si>
  <si>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</si>
  <si>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</si>
  <si>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</si>
  <si>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</si>
  <si>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</si>
  <si>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</si>
  <si>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</si>
  <si>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</si>
  <si>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</si>
  <si>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</si>
  <si>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</si>
  <si>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</si>
  <si>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</si>
  <si>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</si>
  <si>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</si>
  <si>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</si>
  <si>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</si>
  <si>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</si>
  <si>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</si>
  <si>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</si>
  <si>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</si>
  <si>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</si>
  <si>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</si>
  <si>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</si>
  <si>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</si>
  <si>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</si>
  <si>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</si>
  <si>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</si>
  <si>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</si>
  <si>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</si>
  <si>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</si>
  <si>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</si>
  <si>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</si>
  <si>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</si>
  <si>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</si>
  <si>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</si>
  <si>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</si>
  <si>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</si>
  <si>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</si>
  <si>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</si>
  <si>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</si>
  <si>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</si>
  <si>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</si>
  <si>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</si>
  <si>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</si>
  <si>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</si>
  <si>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</si>
  <si>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</si>
  <si>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</si>
  <si>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</si>
  <si>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</si>
  <si>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</si>
  <si>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</si>
  <si>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</si>
  <si>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</si>
  <si>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</si>
  <si>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</si>
  <si>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</si>
  <si>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</si>
  <si>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</si>
  <si>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</si>
  <si>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</si>
  <si>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</si>
  <si>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</si>
  <si>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</si>
  <si>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</si>
  <si>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</si>
  <si>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</si>
  <si>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</si>
  <si>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</si>
  <si>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</si>
  <si>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</si>
  <si>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</si>
  <si>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</si>
  <si>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</si>
  <si>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</si>
  <si>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</si>
  <si>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</si>
  <si>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</si>
  <si>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</si>
  <si>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</si>
  <si>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</si>
  <si>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</si>
  <si>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</si>
  <si>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</si>
  <si>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</si>
  <si>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</si>
  <si>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</si>
  <si>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</si>
  <si>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</si>
  <si>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</si>
  <si>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</si>
  <si>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</si>
  <si>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</si>
  <si>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</si>
  <si>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</si>
  <si>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</si>
  <si>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</si>
  <si>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</si>
  <si>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</si>
  <si>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</si>
  <si>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</si>
  <si>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</si>
  <si>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</si>
  <si>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</si>
  <si>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</si>
  <si>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</si>
  <si>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</si>
  <si>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</si>
  <si>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</si>
  <si>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</si>
  <si>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</si>
  <si>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</si>
  <si>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</si>
  <si>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</si>
  <si>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</si>
  <si>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</si>
  <si>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</si>
  <si>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</si>
  <si>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</si>
  <si>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</si>
  <si>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</si>
  <si>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</si>
  <si>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</si>
  <si>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</si>
  <si>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</si>
  <si>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</si>
  <si>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</si>
  <si>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</si>
  <si>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</si>
  <si>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</si>
  <si>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</si>
  <si>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</si>
  <si>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</si>
  <si>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</si>
  <si>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</si>
  <si>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</si>
  <si>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</si>
  <si>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</si>
  <si>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</si>
  <si>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</si>
  <si>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</si>
  <si>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</si>
  <si>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</si>
  <si>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</si>
  <si>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</si>
  <si>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</si>
  <si>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</si>
  <si>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</si>
  <si>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</si>
  <si>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</si>
  <si>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</si>
  <si>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</si>
  <si>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</si>
  <si>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</si>
  <si>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</si>
  <si>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</si>
  <si>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</si>
  <si>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</si>
  <si>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</si>
  <si>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</si>
  <si>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</si>
  <si>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</si>
  <si>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</si>
  <si>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</si>
  <si>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</si>
  <si>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</si>
  <si>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</si>
  <si>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</si>
  <si>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</si>
  <si>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</si>
  <si>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</si>
  <si>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</si>
  <si>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</si>
  <si>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</si>
  <si>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</si>
  <si>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</si>
  <si>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</si>
  <si>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</si>
  <si>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</si>
  <si>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</si>
  <si>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</si>
  <si>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</si>
  <si>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</si>
  <si>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</si>
  <si>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</si>
  <si>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</si>
  <si>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</si>
  <si>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</si>
  <si>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</si>
  <si>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</si>
  <si>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</si>
  <si>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</si>
  <si>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</si>
  <si>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</si>
  <si>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</si>
  <si>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</si>
  <si>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</si>
  <si>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</si>
  <si>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</si>
  <si>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</si>
  <si>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</si>
  <si>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</si>
  <si>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</si>
  <si>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</si>
  <si>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</si>
  <si>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</si>
  <si>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</si>
  <si>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</si>
  <si>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</si>
  <si>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</si>
  <si>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</si>
  <si>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</si>
  <si>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</si>
  <si>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</si>
  <si>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</si>
  <si>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</si>
  <si>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</si>
  <si>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</si>
  <si>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</si>
  <si>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</si>
  <si>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</si>
  <si>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</si>
  <si>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</si>
  <si>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</si>
  <si>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</si>
  <si>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</si>
  <si>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</si>
  <si>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</si>
  <si>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</si>
  <si>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</si>
  <si>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</si>
  <si>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</si>
  <si>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</si>
  <si>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</si>
  <si>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</si>
  <si>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</si>
  <si>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</si>
  <si>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</si>
  <si>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</si>
  <si>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</si>
  <si>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</si>
  <si>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</si>
  <si>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</si>
  <si>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</si>
  <si>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</si>
  <si>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</si>
  <si>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</si>
  <si>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</si>
  <si>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</si>
  <si>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</si>
  <si>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</si>
  <si>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</si>
  <si>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</si>
  <si>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</si>
  <si>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</si>
  <si>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</si>
  <si>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</si>
  <si>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</si>
  <si>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</si>
  <si>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</si>
  <si>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</si>
  <si>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</si>
  <si>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</si>
  <si>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</si>
  <si>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</si>
  <si>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</si>
  <si>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</si>
  <si>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</si>
  <si>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</si>
  <si>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</si>
  <si>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</si>
  <si>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</si>
  <si>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</si>
  <si>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</si>
  <si>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</si>
  <si>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</si>
  <si>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</si>
  <si>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</si>
  <si>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</si>
  <si>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</si>
  <si>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</si>
  <si>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</si>
  <si>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</si>
  <si>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</si>
  <si>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</si>
  <si>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</si>
  <si>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</si>
  <si>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</si>
  <si>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</si>
  <si>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</si>
  <si>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</si>
  <si>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</si>
  <si>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</si>
  <si>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</si>
  <si>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</si>
  <si>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</si>
  <si>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</si>
  <si>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</si>
  <si>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</si>
  <si>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</si>
  <si>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</si>
  <si>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</si>
  <si>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</si>
  <si>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</si>
  <si>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</si>
  <si>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</si>
  <si>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</si>
  <si>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</si>
  <si>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</si>
  <si>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</si>
  <si>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</si>
  <si>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</si>
  <si>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</si>
  <si>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</si>
  <si>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</si>
  <si>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</si>
  <si>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</si>
  <si>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</si>
  <si>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</si>
  <si>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</si>
  <si>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</si>
  <si>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</si>
  <si>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</si>
  <si>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</si>
  <si>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</si>
  <si>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</si>
  <si>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</si>
  <si>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</si>
  <si>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</si>
  <si>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</si>
  <si>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</si>
  <si>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</si>
  <si>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</si>
  <si>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</si>
  <si>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</si>
  <si>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</si>
  <si>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</si>
  <si>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</si>
  <si>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</si>
  <si>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</si>
  <si>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</si>
  <si>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</si>
  <si>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</si>
  <si>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</si>
  <si>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</si>
  <si>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</si>
  <si>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</si>
  <si>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</si>
  <si>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</si>
  <si>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</si>
  <si>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</si>
  <si>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</si>
  <si>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</si>
  <si>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</si>
  <si>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</si>
  <si>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</si>
  <si>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</si>
  <si>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</si>
  <si>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</si>
  <si>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</si>
  <si>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</si>
  <si>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</si>
  <si>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</si>
  <si>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</si>
  <si>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</si>
  <si>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</si>
  <si>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</si>
  <si>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</si>
  <si>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</si>
  <si>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</si>
  <si>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</si>
  <si>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</si>
  <si>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</si>
  <si>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</si>
  <si>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</si>
  <si>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</si>
  <si>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</si>
  <si>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</si>
  <si>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</si>
  <si>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</si>
  <si>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</si>
  <si>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</si>
  <si>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</si>
  <si>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</si>
  <si>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</si>
  <si>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</si>
  <si>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</si>
  <si>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</si>
  <si>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</si>
  <si>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</si>
  <si>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</si>
  <si>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</si>
  <si>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</si>
  <si>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</si>
  <si>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</si>
  <si>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</si>
  <si>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</si>
  <si>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</si>
  <si>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</si>
  <si>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</si>
  <si>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</si>
  <si>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</si>
  <si>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</si>
  <si>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</si>
  <si>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</si>
  <si>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</si>
  <si>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</si>
  <si>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</si>
  <si>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</si>
  <si>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</si>
  <si>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</si>
  <si>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</si>
  <si>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</si>
  <si>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</si>
  <si>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</si>
  <si>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</si>
  <si>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</si>
  <si>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</si>
  <si>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</si>
  <si>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</si>
  <si>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</si>
  <si>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</si>
  <si>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</si>
  <si>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</si>
  <si>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</si>
  <si>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</si>
  <si>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</si>
  <si>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</si>
  <si>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</si>
  <si>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</si>
  <si>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</si>
  <si>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</si>
  <si>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</si>
  <si>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</si>
  <si>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</si>
  <si>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</si>
  <si>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</si>
  <si>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</si>
  <si>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</si>
  <si>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</si>
  <si>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</si>
  <si>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</si>
  <si>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</si>
  <si>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</si>
  <si>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</si>
  <si>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</si>
  <si>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</si>
  <si>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</si>
  <si>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</si>
  <si>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</si>
  <si>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</si>
  <si>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</si>
  <si>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</si>
  <si>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</si>
  <si>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</si>
  <si>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</si>
  <si>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</si>
  <si>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</si>
  <si>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</si>
  <si>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</si>
  <si>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</si>
  <si>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</si>
  <si>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</si>
  <si>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</si>
  <si>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</si>
  <si>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</si>
  <si>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</si>
  <si>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</si>
  <si>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</si>
  <si>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</si>
  <si>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</si>
  <si>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</si>
  <si>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</si>
  <si>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</si>
  <si>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</si>
  <si>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</si>
  <si>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</si>
  <si>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</si>
  <si>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</si>
  <si>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</si>
  <si>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</si>
  <si>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</si>
  <si>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</si>
  <si>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</si>
  <si>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</si>
  <si>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</si>
  <si>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</si>
  <si>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</si>
  <si>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</si>
  <si>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</si>
  <si>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</si>
  <si>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</si>
  <si>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</si>
  <si>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</si>
  <si>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</si>
  <si>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</si>
  <si>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</si>
  <si>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</si>
  <si>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</si>
  <si>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</si>
  <si>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</si>
  <si>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</si>
  <si>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</si>
  <si>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</si>
  <si>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</si>
  <si>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</si>
  <si>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</si>
  <si>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</si>
  <si>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</si>
  <si>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</si>
  <si>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</si>
  <si>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</si>
  <si>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</si>
  <si>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</si>
  <si>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</si>
  <si>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</si>
  <si>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</si>
  <si>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</si>
  <si>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</si>
  <si>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</si>
  <si>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</si>
  <si>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</si>
  <si>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</si>
  <si>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</si>
  <si>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</si>
  <si>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</si>
  <si>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</si>
  <si>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</si>
  <si>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</si>
  <si>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</si>
  <si>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</si>
  <si>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</si>
  <si>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</si>
  <si>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</si>
  <si>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</si>
  <si>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</si>
  <si>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</si>
  <si>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</si>
  <si>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</si>
  <si>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</si>
  <si>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</si>
  <si>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</si>
  <si>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</si>
  <si>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</si>
  <si>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</si>
  <si>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</si>
  <si>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</si>
  <si>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</si>
  <si>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</si>
  <si>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</si>
  <si>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</si>
  <si>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</si>
  <si>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</si>
  <si>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</si>
  <si>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</si>
  <si>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</si>
  <si>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</si>
  <si>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</si>
  <si>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</si>
  <si>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</si>
  <si>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</si>
  <si>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</si>
  <si>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</si>
  <si>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</si>
  <si>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</si>
  <si>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</si>
  <si>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</si>
  <si>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</si>
  <si>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</si>
  <si>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</si>
  <si>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</si>
  <si>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</si>
  <si>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</si>
  <si>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</si>
  <si>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</si>
  <si>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</si>
  <si>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</si>
  <si>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</si>
  <si>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</si>
  <si>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</si>
  <si>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</si>
  <si>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</si>
  <si>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</si>
  <si>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</si>
  <si>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</si>
  <si>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</si>
  <si>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</si>
  <si>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</si>
  <si>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</si>
  <si>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</si>
  <si>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</si>
  <si>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</si>
  <si>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</si>
  <si>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</si>
  <si>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</si>
  <si>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</si>
  <si>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</si>
  <si>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</si>
  <si>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</si>
  <si>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</si>
  <si>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</si>
  <si>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</si>
  <si>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</si>
  <si>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</si>
  <si>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</si>
  <si>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</si>
  <si>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</si>
  <si>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</si>
  <si>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</si>
  <si>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</si>
  <si>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</si>
  <si>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</si>
  <si>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</si>
  <si>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</si>
  <si>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</si>
  <si>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</si>
  <si>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</si>
  <si>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</si>
  <si>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</si>
  <si>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</si>
  <si>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</si>
  <si>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</si>
  <si>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</si>
  <si>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</si>
  <si>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</si>
  <si>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</si>
  <si>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</si>
  <si>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</si>
  <si>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</si>
  <si>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</si>
  <si>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</si>
  <si>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</si>
  <si>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</si>
  <si>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</si>
  <si>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</si>
  <si>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</si>
  <si>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</si>
  <si>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</si>
  <si>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</si>
  <si>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</si>
  <si>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</si>
  <si>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</si>
  <si>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</si>
  <si>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</si>
  <si>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</si>
  <si>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</si>
  <si>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</si>
  <si>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</si>
  <si>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</si>
  <si>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</si>
  <si>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</si>
  <si>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</si>
  <si>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</si>
  <si>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</si>
  <si>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</si>
  <si>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</si>
  <si>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</si>
  <si>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</si>
  <si>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</si>
  <si>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</si>
  <si>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</si>
  <si>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</si>
  <si>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</si>
  <si>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</si>
  <si>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</si>
  <si>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</si>
  <si>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</si>
  <si>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</si>
  <si>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</si>
  <si>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</si>
  <si>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</si>
  <si>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</si>
  <si>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</si>
  <si>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</si>
  <si>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</si>
  <si>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</si>
  <si>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</si>
  <si>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</si>
  <si>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</si>
  <si>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</si>
  <si>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</si>
  <si>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</si>
  <si>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</si>
  <si>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</si>
  <si>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</si>
  <si>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</si>
  <si>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</si>
  <si>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</si>
  <si>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</si>
  <si>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</si>
  <si>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</si>
  <si>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</si>
  <si>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</si>
  <si>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</si>
  <si>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</si>
  <si>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</si>
  <si>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</si>
  <si>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</si>
  <si>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</si>
  <si>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</si>
  <si>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</si>
  <si>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</si>
  <si>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</si>
  <si>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</si>
  <si>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</si>
  <si>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</si>
  <si>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</si>
  <si>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</si>
  <si>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</si>
  <si>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</si>
  <si>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</si>
  <si>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</si>
  <si>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</si>
  <si>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</si>
  <si>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</si>
  <si>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</si>
  <si>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</si>
  <si>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</si>
  <si>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</si>
  <si>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</si>
  <si>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</si>
  <si>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</si>
  <si>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</si>
  <si>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</si>
  <si>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</si>
  <si>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</si>
  <si>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</si>
  <si>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</si>
  <si>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</si>
  <si>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</si>
  <si>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</si>
  <si>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</si>
  <si>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</si>
  <si>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</si>
  <si>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</si>
  <si>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</si>
  <si>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</si>
  <si>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</si>
  <si>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</si>
  <si>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</si>
  <si>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</si>
  <si>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</si>
  <si>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</si>
  <si>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</si>
  <si>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</si>
  <si>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</si>
  <si>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</si>
  <si>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</si>
  <si>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</si>
  <si>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</si>
  <si>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</si>
  <si>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</si>
  <si>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</si>
  <si>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</si>
  <si>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</si>
  <si>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</si>
  <si>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</si>
  <si>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</si>
  <si>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</si>
  <si>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</si>
  <si>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</si>
  <si>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</si>
  <si>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</si>
  <si>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</si>
  <si>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</si>
  <si>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</si>
  <si>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</si>
  <si>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</si>
  <si>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</si>
  <si>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</si>
  <si>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</si>
  <si>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</si>
  <si>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</si>
  <si>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</si>
  <si>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</si>
  <si>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</si>
  <si>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</si>
  <si>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</si>
  <si>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</si>
  <si>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</si>
  <si>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</si>
  <si>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</si>
  <si>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</si>
  <si>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</si>
  <si>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</si>
  <si>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</si>
  <si>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</si>
  <si>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</si>
  <si>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</si>
  <si>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</si>
  <si>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</si>
  <si>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</si>
  <si>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</si>
  <si>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</si>
  <si>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</si>
  <si>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</si>
  <si>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</si>
  <si>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</si>
  <si>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</si>
  <si>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</si>
  <si>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</si>
  <si>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</si>
  <si>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</si>
  <si>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</si>
  <si>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</si>
  <si>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</si>
  <si>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</si>
  <si>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</si>
  <si>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</si>
  <si>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</si>
  <si>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</si>
  <si>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</si>
  <si>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</si>
  <si>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</si>
  <si>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</si>
  <si>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</si>
  <si>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</si>
  <si>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</si>
  <si>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</si>
  <si>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</si>
  <si>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</si>
  <si>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</si>
  <si>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</si>
  <si>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</si>
  <si>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</si>
  <si>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</si>
  <si>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</si>
  <si>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</si>
  <si>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</si>
  <si>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</si>
  <si>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</si>
  <si>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</si>
  <si>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</si>
  <si>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</si>
  <si>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</si>
  <si>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</si>
  <si>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</si>
  <si>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</si>
  <si>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</si>
  <si>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</si>
  <si>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</si>
  <si>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</si>
  <si>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</si>
  <si>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</si>
  <si>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</si>
  <si>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</si>
  <si>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</si>
  <si>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</si>
  <si>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</si>
  <si>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</si>
  <si>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</si>
  <si>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</si>
  <si>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</si>
  <si>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</si>
  <si>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</si>
  <si>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</si>
  <si>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</si>
  <si>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</si>
  <si>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</si>
  <si>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</si>
  <si>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</si>
  <si>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</si>
  <si>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</si>
  <si>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</si>
  <si>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</si>
  <si>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</si>
  <si>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</si>
  <si>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</si>
  <si>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</si>
  <si>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</si>
  <si>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</si>
  <si>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</si>
  <si>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</si>
  <si>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</si>
  <si>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</si>
  <si>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</si>
  <si>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</si>
  <si>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</si>
  <si>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</si>
  <si>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</si>
  <si>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</si>
  <si>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</si>
  <si>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</si>
  <si>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</si>
  <si>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</si>
  <si>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</si>
  <si>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</si>
  <si>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</si>
  <si>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</si>
  <si>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</si>
  <si>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</si>
  <si>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</si>
  <si>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</si>
  <si>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</si>
  <si>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</si>
  <si>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</si>
  <si>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</si>
  <si>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</si>
  <si>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</si>
  <si>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</si>
  <si>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</si>
  <si>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</si>
  <si>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</si>
  <si>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</si>
  <si>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</si>
  <si>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</si>
  <si>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</si>
  <si>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</si>
  <si>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</si>
  <si>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</si>
  <si>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</si>
  <si>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</si>
  <si>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</si>
  <si>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</si>
  <si>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</si>
  <si>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</si>
  <si>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</si>
  <si>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</si>
  <si>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</si>
  <si>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</si>
  <si>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</si>
  <si>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</si>
  <si>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</si>
  <si>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</si>
  <si>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</si>
  <si>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</si>
  <si>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</si>
  <si>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</si>
  <si>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</si>
  <si>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</si>
  <si>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</si>
  <si>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</si>
  <si>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</si>
  <si>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</si>
  <si>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</si>
  <si>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</si>
  <si>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</si>
  <si>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</si>
  <si>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</si>
  <si>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</si>
  <si>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</si>
  <si>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</si>
  <si>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</si>
  <si>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</si>
  <si>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</si>
  <si>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</si>
  <si>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</si>
  <si>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</si>
  <si>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</si>
  <si>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</si>
  <si>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</si>
  <si>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</si>
  <si>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</si>
  <si>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</si>
  <si>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</si>
  <si>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</si>
  <si>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</si>
  <si>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</si>
  <si>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</si>
  <si>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</si>
  <si>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</si>
  <si>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</si>
  <si>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</si>
  <si>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</si>
  <si>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</si>
  <si>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</si>
  <si>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</si>
  <si>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</si>
  <si>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</si>
  <si>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</si>
  <si>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</si>
  <si>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</si>
  <si>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</si>
  <si>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</si>
  <si>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</si>
  <si>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</si>
  <si>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</si>
  <si>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</si>
  <si>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</si>
  <si>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</si>
  <si>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</si>
  <si>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</si>
  <si>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</si>
  <si>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</si>
  <si>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</si>
  <si>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</si>
  <si>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</si>
  <si>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</si>
  <si>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</si>
  <si>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</si>
  <si>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</si>
  <si>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</si>
  <si>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</si>
  <si>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</si>
  <si>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</si>
  <si>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</si>
  <si>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</si>
  <si>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</si>
  <si>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</si>
  <si>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</si>
  <si>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</si>
  <si>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</si>
  <si>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</si>
  <si>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</si>
  <si>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</si>
  <si>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</si>
  <si>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</si>
  <si>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</si>
  <si>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</si>
  <si>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</si>
  <si>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</si>
  <si>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</si>
  <si>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</si>
  <si>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</si>
  <si>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</si>
  <si>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</si>
  <si>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</si>
  <si>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</si>
  <si>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</si>
  <si>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</si>
  <si>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</si>
  <si>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</si>
  <si>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</si>
  <si>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</si>
  <si>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</si>
  <si>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</si>
  <si>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</si>
  <si>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</si>
  <si>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</si>
  <si>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</si>
  <si>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</si>
  <si>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</si>
  <si>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</si>
  <si>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</si>
  <si>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</si>
  <si>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</si>
  <si>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</si>
  <si>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</si>
  <si>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</si>
  <si>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</si>
  <si>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</si>
  <si>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</si>
  <si>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</si>
  <si>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</si>
  <si>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</si>
  <si>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</si>
  <si>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</si>
  <si>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</si>
  <si>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</si>
  <si>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</si>
  <si>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</si>
  <si>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</si>
  <si>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</si>
  <si>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</si>
  <si>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</si>
  <si>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</si>
  <si>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</si>
  <si>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</si>
  <si>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</si>
  <si>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</si>
  <si>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</si>
  <si>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</si>
  <si>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</si>
  <si>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</si>
  <si>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</si>
  <si>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</si>
  <si>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</si>
  <si>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</si>
  <si>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</si>
  <si>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</si>
  <si>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</si>
  <si>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</si>
  <si>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</si>
  <si>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</si>
  <si>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</si>
  <si>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</si>
  <si>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</si>
  <si>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</si>
  <si>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</si>
  <si>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</si>
  <si>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</si>
  <si>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</si>
  <si>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</si>
  <si>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</si>
  <si>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</si>
  <si>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</si>
  <si>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</si>
  <si>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</si>
  <si>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</si>
  <si>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</si>
  <si>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</si>
  <si>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</si>
  <si>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</si>
  <si>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</si>
  <si>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</si>
  <si>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</si>
  <si>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</si>
  <si>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</si>
  <si>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</si>
  <si>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</si>
  <si>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</si>
  <si>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</si>
  <si>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</si>
  <si>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</si>
  <si>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</si>
  <si>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</si>
  <si>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</si>
  <si>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</si>
  <si>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</si>
  <si>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</si>
  <si>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</si>
  <si>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</si>
  <si>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</si>
  <si>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</si>
  <si>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</si>
  <si>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</si>
  <si>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</si>
  <si>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</si>
  <si>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</si>
  <si>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</si>
  <si>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</si>
  <si>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</si>
  <si>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</si>
  <si>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</si>
  <si>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</si>
  <si>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</si>
  <si>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</si>
  <si>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</si>
  <si>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</si>
  <si>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</si>
  <si>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</si>
  <si>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</si>
  <si>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</si>
  <si>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</si>
  <si>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</si>
  <si>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</si>
  <si>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</si>
  <si>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</si>
  <si>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</si>
  <si>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</si>
  <si>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</si>
  <si>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</si>
  <si>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</si>
  <si>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</si>
  <si>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</si>
  <si>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</si>
  <si>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</si>
  <si>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</si>
  <si>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</si>
  <si>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</si>
  <si>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</si>
  <si>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</si>
  <si>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</si>
  <si>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</si>
  <si>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</si>
  <si>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</si>
  <si>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</si>
  <si>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</si>
  <si>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</si>
  <si>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</si>
  <si>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</si>
  <si>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</si>
  <si>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</si>
  <si>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</si>
  <si>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</si>
  <si>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</si>
  <si>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</si>
  <si>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</si>
  <si>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</si>
  <si>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</si>
  <si>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</si>
  <si>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</si>
  <si>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</si>
  <si>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</si>
  <si>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</si>
  <si>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</si>
  <si>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</si>
  <si>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</si>
  <si>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</si>
  <si>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</si>
  <si>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</si>
  <si>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</si>
  <si>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</si>
  <si>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</si>
  <si>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</si>
  <si>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</si>
  <si>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</si>
  <si>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</si>
  <si>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</si>
  <si>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</si>
  <si>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</si>
  <si>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</si>
  <si>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</si>
  <si>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</si>
  <si>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</si>
  <si>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</si>
  <si>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</si>
  <si>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</si>
  <si>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</si>
  <si>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</si>
  <si>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</si>
  <si>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</si>
  <si>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</si>
  <si>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</si>
  <si>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</si>
  <si>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</si>
  <si>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</si>
  <si>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</si>
  <si>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</si>
  <si>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</si>
  <si>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</si>
  <si>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</si>
  <si>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</si>
  <si>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</si>
  <si>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</si>
  <si>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</si>
  <si>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</si>
  <si>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</si>
  <si>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</si>
  <si>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</si>
  <si>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</si>
  <si>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</si>
  <si>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</si>
  <si>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</si>
  <si>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</si>
  <si>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</si>
  <si>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</si>
  <si>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</si>
  <si>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</si>
  <si>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</si>
  <si>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</si>
  <si>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</si>
  <si>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</si>
  <si>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</si>
  <si>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</si>
  <si>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</si>
  <si>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</si>
  <si>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</si>
  <si>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</si>
  <si>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</si>
  <si>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</si>
  <si>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</si>
  <si>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</si>
  <si>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</si>
  <si>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</si>
  <si>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</si>
  <si>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</si>
  <si>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</si>
  <si>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</si>
  <si>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</si>
  <si>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</si>
  <si>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</si>
  <si>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</si>
  <si>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</si>
  <si>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</si>
  <si>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</si>
  <si>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</si>
  <si>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</si>
  <si>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</si>
  <si>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</si>
  <si>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</si>
  <si>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</si>
  <si>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</si>
  <si>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</si>
  <si>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</si>
  <si>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</si>
  <si>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</si>
  <si>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</si>
  <si>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</si>
  <si>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</si>
  <si>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</si>
  <si>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</si>
  <si>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</si>
  <si>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</si>
  <si>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</si>
  <si>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</si>
  <si>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</si>
  <si>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</si>
  <si>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</si>
  <si>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</si>
  <si>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</si>
  <si>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</si>
  <si>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</si>
  <si>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</si>
  <si>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</si>
  <si>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</si>
  <si>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</si>
  <si>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</si>
  <si>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</si>
  <si>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</si>
  <si>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</si>
  <si>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</si>
  <si>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</si>
  <si>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</si>
  <si>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</si>
  <si>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</si>
  <si>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</si>
  <si>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</si>
  <si>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</si>
  <si>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</si>
  <si>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</si>
  <si>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</si>
  <si>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</si>
  <si>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</si>
  <si>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</si>
  <si>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</si>
  <si>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</si>
  <si>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</si>
  <si>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</si>
  <si>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</si>
  <si>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</si>
  <si>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</si>
  <si>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</si>
  <si>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</si>
  <si>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</si>
  <si>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</si>
  <si>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</si>
  <si>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</si>
  <si>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</si>
  <si>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</si>
  <si>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</si>
  <si>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</si>
  <si>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</si>
  <si>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</si>
  <si>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</si>
  <si>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</si>
  <si>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</si>
  <si>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</si>
  <si>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</si>
  <si>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</si>
  <si>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</si>
  <si>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</si>
  <si>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</si>
  <si>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</si>
  <si>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</si>
  <si>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</si>
  <si>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</si>
  <si>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</si>
  <si>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</si>
  <si>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</si>
  <si>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</si>
  <si>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</si>
  <si>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</si>
  <si>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</si>
  <si>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</si>
  <si>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</si>
  <si>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</si>
  <si>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</si>
  <si>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</si>
  <si>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</si>
  <si>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</si>
  <si>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</si>
  <si>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</si>
  <si>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</si>
  <si>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</si>
  <si>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</si>
  <si>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</si>
  <si>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</si>
  <si>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</si>
  <si>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</si>
  <si>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</si>
  <si>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</si>
  <si>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</si>
  <si>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</si>
  <si>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</si>
  <si>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</si>
  <si>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</si>
  <si>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</si>
  <si>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</si>
  <si>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</si>
  <si>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</si>
  <si>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</si>
  <si>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</si>
  <si>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</si>
  <si>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</si>
  <si>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</si>
  <si>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</si>
  <si>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</si>
  <si>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</si>
  <si>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</si>
  <si>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</si>
  <si>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</si>
  <si>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</si>
  <si>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</si>
  <si>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</si>
  <si>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</si>
  <si>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</si>
  <si>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</si>
  <si>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</si>
  <si>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</si>
  <si>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</si>
  <si>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</si>
  <si>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</si>
  <si>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</si>
  <si>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</si>
  <si>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</si>
  <si>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</si>
  <si>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</si>
  <si>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</si>
  <si>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</si>
  <si>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</si>
  <si>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</si>
  <si>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</si>
  <si>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</si>
  <si>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</si>
  <si>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</si>
  <si>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</si>
  <si>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</si>
  <si>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</si>
  <si>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</si>
  <si>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</si>
  <si>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</si>
  <si>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</si>
  <si>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</si>
  <si>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</si>
  <si>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</si>
  <si>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</si>
  <si>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</si>
  <si>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</si>
  <si>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</si>
  <si>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</si>
  <si>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</si>
  <si>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</si>
  <si>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</si>
  <si>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</si>
  <si>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</si>
  <si>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</si>
  <si>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</si>
  <si>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</si>
  <si>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</si>
  <si>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</si>
  <si>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</si>
  <si>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</si>
  <si>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</si>
  <si>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</si>
  <si>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</si>
  <si>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</si>
  <si>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</si>
  <si>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</si>
  <si>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</si>
  <si>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</si>
  <si>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</si>
  <si>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</si>
  <si>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</si>
  <si>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</si>
  <si>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</si>
  <si>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</si>
  <si>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</si>
  <si>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</si>
  <si>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</si>
  <si>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</si>
  <si>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</si>
  <si>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</si>
  <si>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</si>
  <si>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</si>
  <si>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</si>
  <si>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</si>
  <si>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</si>
  <si>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</si>
  <si>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</si>
  <si>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</si>
  <si>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</si>
  <si>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</si>
  <si>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</si>
  <si>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</si>
  <si>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</si>
  <si>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</si>
  <si>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</si>
  <si>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</si>
  <si>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</si>
  <si>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</si>
  <si>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</si>
  <si>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</si>
  <si>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</si>
  <si>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</si>
  <si>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</si>
  <si>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</si>
  <si>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</si>
  <si>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</si>
  <si>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</si>
  <si>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</si>
  <si>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</si>
  <si>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</si>
  <si>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</si>
  <si>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</si>
  <si>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</si>
  <si>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</si>
  <si>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</si>
  <si>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</si>
  <si>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</si>
  <si>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</si>
  <si>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</si>
  <si>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</si>
  <si>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</si>
  <si>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</si>
  <si>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</si>
  <si>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</si>
  <si>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</si>
  <si>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</si>
  <si>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</si>
  <si>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</si>
  <si>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</si>
  <si>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</si>
  <si>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</si>
  <si>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</si>
  <si>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</si>
  <si>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</si>
  <si>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</si>
  <si>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</si>
  <si>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</si>
  <si>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</si>
  <si>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</si>
  <si>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</si>
  <si>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</si>
  <si>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</si>
  <si>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</si>
  <si>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</si>
  <si>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</si>
  <si>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</si>
  <si>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</si>
  <si>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</si>
  <si>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</si>
  <si>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</si>
  <si>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</si>
  <si>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</si>
  <si>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</si>
  <si>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</si>
  <si>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</si>
  <si>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</si>
  <si>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</si>
  <si>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</si>
  <si>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</si>
  <si>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</si>
  <si>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</si>
  <si>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</si>
  <si>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</si>
  <si>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</si>
  <si>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</si>
  <si>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</si>
  <si>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</si>
  <si>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</si>
  <si>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</si>
  <si>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</si>
  <si>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</si>
  <si>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</si>
  <si>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</si>
  <si>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</si>
  <si>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</si>
  <si>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</si>
  <si>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</si>
  <si>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</si>
  <si>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</si>
  <si>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</si>
  <si>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</si>
  <si>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</si>
  <si>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</si>
  <si>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</si>
  <si>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</si>
  <si>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</si>
  <si>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</si>
  <si>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</si>
  <si>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</si>
  <si>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</si>
  <si>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</si>
  <si>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</si>
  <si>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</si>
  <si>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</si>
  <si>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</si>
  <si>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</si>
  <si>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</si>
  <si>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</si>
  <si>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</si>
  <si>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</si>
  <si>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</si>
  <si>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</si>
  <si>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</si>
  <si>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</si>
  <si>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</si>
  <si>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</si>
  <si>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</si>
  <si>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</si>
  <si>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</si>
  <si>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</si>
  <si>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</si>
  <si>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</si>
  <si>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</si>
  <si>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</si>
  <si>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</si>
  <si>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</si>
  <si>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</si>
  <si>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</si>
  <si>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</si>
  <si>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</si>
  <si>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</si>
  <si>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</si>
  <si>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</si>
  <si>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</si>
  <si>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</si>
  <si>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</si>
  <si>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</si>
  <si>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</si>
  <si>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</si>
  <si>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</si>
  <si>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</si>
  <si>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</si>
  <si>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</si>
  <si>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</si>
  <si>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</si>
  <si>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</si>
  <si>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</si>
  <si>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</si>
  <si>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</si>
  <si>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</si>
  <si>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</si>
  <si>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</si>
  <si>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</si>
  <si>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</si>
  <si>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</si>
  <si>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</si>
  <si>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</si>
  <si>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</si>
  <si>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</si>
  <si>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</si>
  <si>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</si>
  <si>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</si>
  <si>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</si>
  <si>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</si>
  <si>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</si>
  <si>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</si>
  <si>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</si>
  <si>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</si>
  <si>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</si>
  <si>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</si>
  <si>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</si>
  <si>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</si>
  <si>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</si>
  <si>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</si>
  <si>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</si>
  <si>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</si>
  <si>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</si>
  <si>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</si>
  <si>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</si>
  <si>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</si>
  <si>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</si>
  <si>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</si>
  <si>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</si>
  <si>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</si>
  <si>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</si>
  <si>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</si>
  <si>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</si>
  <si>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</si>
  <si>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</si>
  <si>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</si>
  <si>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</si>
  <si>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</si>
  <si>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</si>
  <si>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</si>
  <si>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</si>
  <si>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</si>
  <si>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</si>
  <si>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</si>
  <si>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</si>
  <si>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</si>
  <si>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</si>
  <si>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</si>
  <si>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</si>
  <si>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</si>
  <si>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</si>
  <si>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</si>
  <si>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</si>
  <si>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</si>
  <si>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</si>
  <si>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</si>
  <si>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</si>
  <si>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</si>
  <si>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</si>
  <si>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</si>
  <si>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</si>
  <si>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</si>
  <si>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</si>
  <si>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</si>
  <si>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</si>
  <si>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</si>
  <si>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</si>
  <si>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</si>
  <si>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</si>
  <si>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</si>
  <si>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</si>
  <si>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</si>
  <si>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</si>
  <si>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</si>
  <si>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</si>
  <si>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</si>
  <si>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</si>
  <si>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</si>
  <si>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</si>
  <si>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</si>
  <si>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</si>
  <si>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</si>
  <si>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</si>
  <si>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</si>
  <si>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</si>
  <si>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</si>
  <si>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</si>
  <si>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</si>
  <si>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</si>
  <si>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</si>
  <si>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</si>
  <si>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</si>
  <si>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</si>
  <si>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</si>
  <si>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</si>
  <si>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</si>
  <si>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</si>
  <si>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</si>
  <si>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</si>
  <si>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</si>
  <si>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</si>
  <si>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</si>
  <si>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</si>
  <si>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</si>
  <si>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</si>
  <si>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</si>
  <si>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</si>
  <si>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</si>
  <si>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</si>
  <si>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</si>
  <si>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</si>
  <si>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</si>
  <si>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</si>
  <si>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</si>
  <si>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</si>
  <si>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</si>
  <si>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</si>
  <si>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</si>
  <si>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</si>
  <si>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</si>
  <si>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</si>
  <si>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</si>
  <si>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</si>
  <si>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</si>
  <si>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</si>
  <si>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</si>
  <si>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</si>
  <si>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</si>
  <si>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</si>
  <si>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</si>
  <si>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</si>
  <si>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</si>
  <si>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</si>
  <si>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</si>
  <si>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</si>
  <si>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</si>
  <si>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</si>
  <si>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</si>
  <si>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</si>
  <si>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</si>
  <si>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</si>
  <si>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</si>
  <si>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</si>
  <si>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</si>
  <si>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</si>
  <si>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</si>
  <si>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</si>
  <si>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</si>
  <si>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</si>
  <si>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</si>
  <si>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</si>
  <si>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</si>
  <si>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</si>
  <si>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</si>
  <si>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</si>
  <si>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</si>
  <si>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</si>
  <si>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</si>
  <si>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</si>
  <si>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</si>
  <si>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</si>
  <si>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</si>
  <si>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</si>
  <si>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</si>
  <si>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</si>
  <si>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</si>
  <si>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</si>
  <si>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</si>
  <si>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</si>
  <si>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</si>
  <si>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</si>
  <si>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</si>
  <si>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</si>
  <si>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</si>
  <si>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</si>
  <si>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</si>
  <si>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</si>
  <si>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</si>
  <si>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</si>
  <si>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</si>
  <si>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</si>
  <si>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</si>
  <si>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</si>
  <si>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</si>
  <si>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</si>
  <si>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</si>
  <si>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</si>
  <si>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</si>
  <si>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</si>
  <si>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</si>
  <si>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</si>
  <si>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</si>
  <si>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</si>
  <si>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</si>
  <si>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</si>
  <si>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</si>
  <si>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</si>
  <si>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</si>
  <si>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</si>
  <si>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</si>
  <si>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</si>
  <si>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</si>
  <si>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</si>
  <si>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</si>
  <si>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</si>
  <si>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</si>
  <si>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</si>
  <si>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</si>
  <si>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</si>
  <si>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</si>
  <si>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</si>
  <si>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</si>
  <si>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</si>
  <si>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</si>
  <si>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</si>
  <si>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</si>
  <si>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</si>
  <si>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</si>
  <si>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</si>
  <si>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</si>
  <si>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</si>
  <si>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</si>
  <si>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</si>
  <si>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</si>
  <si>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</si>
  <si>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</si>
  <si>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</si>
  <si>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</si>
  <si>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</si>
  <si>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</si>
  <si>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</si>
  <si>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</si>
  <si>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</si>
  <si>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</si>
  <si>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</si>
  <si>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</si>
  <si>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</si>
  <si>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</si>
  <si>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</si>
  <si>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</si>
  <si>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</si>
  <si>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</si>
  <si>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</si>
  <si>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</si>
  <si>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</si>
  <si>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</si>
  <si>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</si>
  <si>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</si>
  <si>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</si>
  <si>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</si>
  <si>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</si>
  <si>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</si>
  <si>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</si>
  <si>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</si>
  <si>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</si>
  <si>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</si>
  <si>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</si>
  <si>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</si>
  <si>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</si>
  <si>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</si>
  <si>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</si>
  <si>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</si>
  <si>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</si>
  <si>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</si>
  <si>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</si>
  <si>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</si>
  <si>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</si>
  <si>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</si>
  <si>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</si>
  <si>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</si>
  <si>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</si>
  <si>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</si>
  <si>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</si>
  <si>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</si>
  <si>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</si>
  <si>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</si>
  <si>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</si>
  <si>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</si>
  <si>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</si>
  <si>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</si>
  <si>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</si>
  <si>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</si>
  <si>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</si>
  <si>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</si>
  <si>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</si>
  <si>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</si>
  <si>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</si>
  <si>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</si>
  <si>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</si>
  <si>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</si>
  <si>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</si>
  <si>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</si>
  <si>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</si>
  <si>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</si>
  <si>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</si>
  <si>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</si>
  <si>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</si>
  <si>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</si>
  <si>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</si>
  <si>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</si>
  <si>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</si>
  <si>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</si>
  <si>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</si>
  <si>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</si>
  <si>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</si>
  <si>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</si>
  <si>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</si>
  <si>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</si>
  <si>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</si>
  <si>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</si>
  <si>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</si>
  <si>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</si>
  <si>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</si>
  <si>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</si>
  <si>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</si>
  <si>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</si>
  <si>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</si>
  <si>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</si>
  <si>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</si>
  <si>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</si>
  <si>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</si>
  <si>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</si>
  <si>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</si>
  <si>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</si>
  <si>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</si>
  <si>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</si>
  <si>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</si>
  <si>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</si>
  <si>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</si>
  <si>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</si>
  <si>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</si>
  <si>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</si>
  <si>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</si>
  <si>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</si>
  <si>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</si>
  <si>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</si>
  <si>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</si>
  <si>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</si>
  <si>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</si>
  <si>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</si>
  <si>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</si>
  <si>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</si>
  <si>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</si>
  <si>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</si>
  <si>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</si>
  <si>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</si>
  <si>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</si>
  <si>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</si>
  <si>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</si>
  <si>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</si>
  <si>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</si>
  <si>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</si>
  <si>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</si>
  <si>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</si>
  <si>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</si>
  <si>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</si>
  <si>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</si>
  <si>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</si>
  <si>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</si>
  <si>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</si>
  <si>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</si>
  <si>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</si>
  <si>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</si>
  <si>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</si>
  <si>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</si>
  <si>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</si>
  <si>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</si>
  <si>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</si>
  <si>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</si>
  <si>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</si>
  <si>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</si>
  <si>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</si>
  <si>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</si>
  <si>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</si>
  <si>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</si>
  <si>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</si>
  <si>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</si>
  <si>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</si>
  <si>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</si>
  <si>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</si>
  <si>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</si>
  <si>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</si>
  <si>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</si>
  <si>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</si>
  <si>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</si>
  <si>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</si>
  <si>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</si>
  <si>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</si>
  <si>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</si>
  <si>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</si>
  <si>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</si>
  <si>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</si>
  <si>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</si>
  <si>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</si>
  <si>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</si>
  <si>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</si>
  <si>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</si>
  <si>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</si>
  <si>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</si>
  <si>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</si>
  <si>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</si>
  <si>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</si>
  <si>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</si>
  <si>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</si>
  <si>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</si>
  <si>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</si>
  <si>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</si>
  <si>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</si>
  <si>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</si>
  <si>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</si>
  <si>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</si>
  <si>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</si>
  <si>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</si>
  <si>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</si>
  <si>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</si>
  <si>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</si>
  <si>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</si>
  <si>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</si>
  <si>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</si>
  <si>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</si>
  <si>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</si>
  <si>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</si>
  <si>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</si>
  <si>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</si>
  <si>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</si>
  <si>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</si>
  <si>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</si>
  <si>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</si>
  <si>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</si>
  <si>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</si>
  <si>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</si>
  <si>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</si>
  <si>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</si>
  <si>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</si>
  <si>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</si>
  <si>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</si>
  <si>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</si>
  <si>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</si>
  <si>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</si>
  <si>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</si>
  <si>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</si>
  <si>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</si>
  <si>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</si>
  <si>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</si>
  <si>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</si>
  <si>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</si>
  <si>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</si>
  <si>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</si>
  <si>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</si>
  <si>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</si>
  <si>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</si>
  <si>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</si>
  <si>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</si>
  <si>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</si>
  <si>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</si>
  <si>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</si>
  <si>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</si>
  <si>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</si>
  <si>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</si>
  <si>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</si>
  <si>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</si>
  <si>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</si>
  <si>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</si>
  <si>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</si>
  <si>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</si>
  <si>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</si>
  <si>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</si>
  <si>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</si>
  <si>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</si>
  <si>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</si>
  <si>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</si>
  <si>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</si>
  <si>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</si>
  <si>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</si>
  <si>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</si>
  <si>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</si>
  <si>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</si>
  <si>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</si>
  <si>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</si>
  <si>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</si>
  <si>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</si>
  <si>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</si>
  <si>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</si>
  <si>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</si>
  <si>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</si>
  <si>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</si>
  <si>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</si>
  <si>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</si>
  <si>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</si>
  <si>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</si>
  <si>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</si>
  <si>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</si>
  <si>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</si>
  <si>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</si>
  <si>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</si>
  <si>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</si>
  <si>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</si>
  <si>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</si>
  <si>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</si>
  <si>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</si>
  <si>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</si>
  <si>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</si>
  <si>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</si>
  <si>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</si>
  <si>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</si>
  <si>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</si>
  <si>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</si>
  <si>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</si>
  <si>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</si>
  <si>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</si>
  <si>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</si>
  <si>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</si>
  <si>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</si>
  <si>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</si>
  <si>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</si>
  <si>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</si>
  <si>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</si>
  <si>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</si>
  <si>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</si>
  <si>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</si>
  <si>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</si>
  <si>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</si>
  <si>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</si>
  <si>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</si>
  <si>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</si>
  <si>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</si>
  <si>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</si>
  <si>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</si>
  <si>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</si>
  <si>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</si>
  <si>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</si>
  <si>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</si>
  <si>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</si>
  <si>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</si>
  <si>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</si>
  <si>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</si>
  <si>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</si>
  <si>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</si>
  <si>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</si>
  <si>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</si>
  <si>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</si>
  <si>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</si>
  <si>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</si>
  <si>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</si>
  <si>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</si>
  <si>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</si>
  <si>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</si>
  <si>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</si>
  <si>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</si>
  <si>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</si>
  <si>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</si>
  <si>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</si>
  <si>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</si>
  <si>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</si>
  <si>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</si>
  <si>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</si>
  <si>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</si>
  <si>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</si>
  <si>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</si>
  <si>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</si>
  <si>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</si>
  <si>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</si>
  <si>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</si>
  <si>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</si>
  <si>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</si>
  <si>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</si>
  <si>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</si>
  <si>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</si>
  <si>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</si>
  <si>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</si>
  <si>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</si>
  <si>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</si>
  <si>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</si>
  <si>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</si>
  <si>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</si>
  <si>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</si>
  <si>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</si>
  <si>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</si>
  <si>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</si>
  <si>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</si>
  <si>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</si>
  <si>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</si>
  <si>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</si>
  <si>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</si>
  <si>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</si>
  <si>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</si>
  <si>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</si>
  <si>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</si>
  <si>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</si>
  <si>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</si>
  <si>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</si>
  <si>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</si>
  <si>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</si>
  <si>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</si>
  <si>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</si>
  <si>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</si>
  <si>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</si>
  <si>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</si>
  <si>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</si>
  <si>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</si>
  <si>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</si>
  <si>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</si>
  <si>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</si>
  <si>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</si>
  <si>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</si>
  <si>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</si>
  <si>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</si>
  <si>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</si>
  <si>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</si>
  <si>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</si>
  <si>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</si>
  <si>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</si>
  <si>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</si>
  <si>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</si>
  <si>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</si>
  <si>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</si>
  <si>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</si>
  <si>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</si>
  <si>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</si>
  <si>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</si>
  <si>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</si>
  <si>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</si>
  <si>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</si>
  <si>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</si>
  <si>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</si>
  <si>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</si>
  <si>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</si>
  <si>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</si>
  <si>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</si>
  <si>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</si>
  <si>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</si>
  <si>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</si>
  <si>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</si>
  <si>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</si>
  <si>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</si>
  <si>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</si>
  <si>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</si>
  <si>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</si>
  <si>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</si>
  <si>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</si>
  <si>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</si>
  <si>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</si>
  <si>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</si>
  <si>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</si>
  <si>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</si>
  <si>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</si>
  <si>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</si>
  <si>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</si>
  <si>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</si>
  <si>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</si>
  <si>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</si>
  <si>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</si>
  <si>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</si>
  <si>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</si>
  <si>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</si>
  <si>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</si>
  <si>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</si>
  <si>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</si>
  <si>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</si>
  <si>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</si>
  <si>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</si>
  <si>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</si>
  <si>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</si>
  <si>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</si>
  <si>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</si>
  <si>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</si>
  <si>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</si>
  <si>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</si>
  <si>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</si>
  <si>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</si>
  <si>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</si>
  <si>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</si>
  <si>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</si>
  <si>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</si>
  <si>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</si>
  <si>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</si>
  <si>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</si>
  <si>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</si>
  <si>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</si>
  <si>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</si>
  <si>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</si>
  <si>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</si>
  <si>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</si>
  <si>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</si>
  <si>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</si>
  <si>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</si>
  <si>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</si>
  <si>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</si>
  <si>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</si>
  <si>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</si>
  <si>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</si>
  <si>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</si>
  <si>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</si>
  <si>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</si>
  <si>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</si>
  <si>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</si>
  <si>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</si>
  <si>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</si>
  <si>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</si>
  <si>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</si>
  <si>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</si>
  <si>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</si>
  <si>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</si>
  <si>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</si>
  <si>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</si>
  <si>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</si>
  <si>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</si>
  <si>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</si>
  <si>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</si>
  <si>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</si>
  <si>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</si>
  <si>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</si>
  <si>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</si>
  <si>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</si>
  <si>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</si>
  <si>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</si>
  <si>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</si>
  <si>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</si>
  <si>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</si>
  <si>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</si>
  <si>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</si>
  <si>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</si>
  <si>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</si>
  <si>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</si>
  <si>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</si>
  <si>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</si>
  <si>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</si>
  <si>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</si>
  <si>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</si>
  <si>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</si>
  <si>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</si>
  <si>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</si>
  <si>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</si>
  <si>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</si>
  <si>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</si>
  <si>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</si>
  <si>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</si>
  <si>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</si>
  <si>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</si>
  <si>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</si>
  <si>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</si>
  <si>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</si>
  <si>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</si>
  <si>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</si>
  <si>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</si>
  <si>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</si>
  <si>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</si>
  <si>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</si>
  <si>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</si>
  <si>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</si>
  <si>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</si>
  <si>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</si>
  <si>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</si>
  <si>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</si>
  <si>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</si>
  <si>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</si>
  <si>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</si>
  <si>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</si>
  <si>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</si>
  <si>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</si>
  <si>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</si>
  <si>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</si>
  <si>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</si>
  <si>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</si>
  <si>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</si>
  <si>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</si>
  <si>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</si>
  <si>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</si>
  <si>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</si>
  <si>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</si>
  <si>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</si>
  <si>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</si>
  <si>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</si>
  <si>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</si>
  <si>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</si>
  <si>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</si>
  <si>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</si>
  <si>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</si>
  <si>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</si>
  <si>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</si>
  <si>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</si>
  <si>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</si>
  <si>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</si>
  <si>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</si>
  <si>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</si>
  <si>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</si>
  <si>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</si>
  <si>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</si>
  <si>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</si>
  <si>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</si>
  <si>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</si>
  <si>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</si>
  <si>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</si>
  <si>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</si>
  <si>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</si>
  <si>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</si>
  <si>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</si>
  <si>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</si>
  <si>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</si>
  <si>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</si>
  <si>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</si>
  <si>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</si>
  <si>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</si>
  <si>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</si>
  <si>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</si>
  <si>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</si>
  <si>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</si>
  <si>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</si>
  <si>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</si>
  <si>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</si>
  <si>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</si>
  <si>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</si>
  <si>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</si>
  <si>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</si>
  <si>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</si>
  <si>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</si>
  <si>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</si>
  <si>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</si>
  <si>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</si>
  <si>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</si>
  <si>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</si>
  <si>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</si>
  <si>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</si>
  <si>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</si>
  <si>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</si>
  <si>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</si>
  <si>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</si>
  <si>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</si>
  <si>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</si>
  <si>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</si>
  <si>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</si>
  <si>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</si>
  <si>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</si>
  <si>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</si>
  <si>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</si>
  <si>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</si>
  <si>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</si>
  <si>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</si>
  <si>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</si>
  <si>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</si>
  <si>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</si>
  <si>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</si>
  <si>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</si>
  <si>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</si>
  <si>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</si>
  <si>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</si>
  <si>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</si>
  <si>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</si>
  <si>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</si>
  <si>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</si>
  <si>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</si>
  <si>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</si>
  <si>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</si>
  <si>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</si>
  <si>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</si>
  <si>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</si>
  <si>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</si>
  <si>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</si>
  <si>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</si>
  <si>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</si>
  <si>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</si>
  <si>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</si>
  <si>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</si>
  <si>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</si>
  <si>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</si>
  <si>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</si>
  <si>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</si>
  <si>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</si>
  <si>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</si>
  <si>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</si>
  <si>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</si>
  <si>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</si>
  <si>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</si>
  <si>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</si>
  <si>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</si>
  <si>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</si>
  <si>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</si>
  <si>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</si>
  <si>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</si>
  <si>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</si>
  <si>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</si>
  <si>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</si>
  <si>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</si>
  <si>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</si>
  <si>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</si>
  <si>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</si>
  <si>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</si>
  <si>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</si>
  <si>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</si>
  <si>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</si>
  <si>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</si>
  <si>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</si>
  <si>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</si>
  <si>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</si>
  <si>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</si>
  <si>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</si>
  <si>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</si>
  <si>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</si>
  <si>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</si>
  <si>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</si>
  <si>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</si>
  <si>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</si>
  <si>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</si>
  <si>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</si>
  <si>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</si>
  <si>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</si>
  <si>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</si>
  <si>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</si>
  <si>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</si>
  <si>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</si>
  <si>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</si>
  <si>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</si>
  <si>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</si>
  <si>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</si>
  <si>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</si>
  <si>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</si>
  <si>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</si>
  <si>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</si>
  <si>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</si>
  <si>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</si>
  <si>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</si>
  <si>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</si>
  <si>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</si>
  <si>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</si>
  <si>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</si>
  <si>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</si>
  <si>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</si>
  <si>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</si>
  <si>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</si>
  <si>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</si>
  <si>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</si>
  <si>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</si>
  <si>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</si>
  <si>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</si>
  <si>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</si>
  <si>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</si>
  <si>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</si>
  <si>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</si>
  <si>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</si>
  <si>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</si>
  <si>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</si>
  <si>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</si>
  <si>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</si>
  <si>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</si>
  <si>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</si>
  <si>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</si>
  <si>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</si>
  <si>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</si>
  <si>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</si>
  <si>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</si>
  <si>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</si>
  <si>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</si>
  <si>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</si>
  <si>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</si>
  <si>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</si>
  <si>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</si>
  <si>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</si>
  <si>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</si>
  <si>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</si>
  <si>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</si>
  <si>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</si>
  <si>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</si>
  <si>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</si>
  <si>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</si>
  <si>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</si>
  <si>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</si>
  <si>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</si>
  <si>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</si>
  <si>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</si>
  <si>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</si>
  <si>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</si>
  <si>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</si>
  <si>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</si>
  <si>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</si>
  <si>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</si>
  <si>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</si>
  <si>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</si>
  <si>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</si>
  <si>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</si>
  <si>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</si>
  <si>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</si>
  <si>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</si>
  <si>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</si>
  <si>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</si>
  <si>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</si>
  <si>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</si>
  <si>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</si>
  <si>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</si>
  <si>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</si>
  <si>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</si>
  <si>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</si>
  <si>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</si>
  <si>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</si>
  <si>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</si>
  <si>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</si>
  <si>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</si>
  <si>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</si>
  <si>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</si>
  <si>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</si>
  <si>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</si>
  <si>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</si>
  <si>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</si>
  <si>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</si>
  <si>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</si>
  <si>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</si>
  <si>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</si>
  <si>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</si>
  <si>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</si>
  <si>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</si>
  <si>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</si>
  <si>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</si>
  <si>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</si>
  <si>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</si>
  <si>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</si>
  <si>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</si>
  <si>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</si>
  <si>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</si>
  <si>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</si>
  <si>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</si>
  <si>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</si>
  <si>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</si>
  <si>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</si>
  <si>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</si>
  <si>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</si>
  <si>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</si>
  <si>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</si>
  <si>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</si>
  <si>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</si>
  <si>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</si>
  <si>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</si>
  <si>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</si>
  <si>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</si>
  <si>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</si>
  <si>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</si>
  <si>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</si>
  <si>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</si>
  <si>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</si>
  <si>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</si>
  <si>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</si>
  <si>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</si>
  <si>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</si>
  <si>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</si>
  <si>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</si>
  <si>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</si>
  <si>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</si>
  <si>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</si>
  <si>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</si>
  <si>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</si>
  <si>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</si>
  <si>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</si>
  <si>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</si>
  <si>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</si>
  <si>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</si>
  <si>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</si>
  <si>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</si>
  <si>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</si>
  <si>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</si>
  <si>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</si>
  <si>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</si>
  <si>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</si>
  <si>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</si>
  <si>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</si>
  <si>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</si>
  <si>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</si>
  <si>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</si>
  <si>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</si>
  <si>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</si>
  <si>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</si>
  <si>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</si>
  <si>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</si>
  <si>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</si>
  <si>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</si>
  <si>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</si>
  <si>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</si>
  <si>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</si>
  <si>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</si>
  <si>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</si>
  <si>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</si>
  <si>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</si>
  <si>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</si>
  <si>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</si>
  <si>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</si>
  <si>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</si>
  <si>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</si>
  <si>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</si>
  <si>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</si>
  <si>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</si>
  <si>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</si>
  <si>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</si>
  <si>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</si>
  <si>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</si>
  <si>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</si>
  <si>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</si>
  <si>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</si>
  <si>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</si>
  <si>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</si>
  <si>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</si>
  <si>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</si>
  <si>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</si>
  <si>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</si>
  <si>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</si>
  <si>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</si>
  <si>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</si>
  <si>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</si>
  <si>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</si>
  <si>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</si>
  <si>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</si>
  <si>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</si>
  <si>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</si>
  <si>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</si>
  <si>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</si>
  <si>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</si>
  <si>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</si>
  <si>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</si>
  <si>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</si>
  <si>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</si>
  <si>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</si>
  <si>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</si>
  <si>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</si>
  <si>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</si>
  <si>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</si>
  <si>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</si>
  <si>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</si>
  <si>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</si>
  <si>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</si>
  <si>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</si>
  <si>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</si>
  <si>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</si>
  <si>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</si>
  <si>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</si>
  <si>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</si>
  <si>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</si>
  <si>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</si>
  <si>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</si>
  <si>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</si>
  <si>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</si>
  <si>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</si>
  <si>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</si>
  <si>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</si>
  <si>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</si>
  <si>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</si>
  <si>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</si>
  <si>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</si>
  <si>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</si>
  <si>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</si>
  <si>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</si>
  <si>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</si>
  <si>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</si>
  <si>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</si>
  <si>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</si>
  <si>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</si>
  <si>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</si>
  <si>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</si>
  <si>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</si>
  <si>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</si>
  <si>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</si>
  <si>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</si>
  <si>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</si>
  <si>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</si>
  <si>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</si>
  <si>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</si>
  <si>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</si>
  <si>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</si>
  <si>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</si>
  <si>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</si>
  <si>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</si>
  <si>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</si>
  <si>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</si>
  <si>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</si>
  <si>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</si>
  <si>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</si>
  <si>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</si>
  <si>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</si>
  <si>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</si>
  <si>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</si>
  <si>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</si>
  <si>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</si>
  <si>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</si>
  <si>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</si>
  <si>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</si>
  <si>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</si>
  <si>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</si>
  <si>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</si>
  <si>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</si>
  <si>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</si>
  <si>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</si>
  <si>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</si>
  <si>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</si>
  <si>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</si>
  <si>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</si>
  <si>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</si>
  <si>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</si>
  <si>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</si>
  <si>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</si>
  <si>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</si>
  <si>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</si>
  <si>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</si>
  <si>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</si>
  <si>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</si>
  <si>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</si>
  <si>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</si>
  <si>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</si>
  <si>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</si>
  <si>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</si>
  <si>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</si>
  <si>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</si>
  <si>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</si>
  <si>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</si>
  <si>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</si>
  <si>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</si>
  <si>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</si>
  <si>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</si>
  <si>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</si>
  <si>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</si>
  <si>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</si>
  <si>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</si>
  <si>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</si>
  <si>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</si>
  <si>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</si>
  <si>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</si>
  <si>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</si>
  <si>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</si>
  <si>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</si>
  <si>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</si>
  <si>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</si>
  <si>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</si>
  <si>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</si>
  <si>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</si>
  <si>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</si>
  <si>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</si>
  <si>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</si>
  <si>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</si>
  <si>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</si>
  <si>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</si>
  <si>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</si>
  <si>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</si>
  <si>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</si>
  <si>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</si>
  <si>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</si>
  <si>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</si>
  <si>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</si>
  <si>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</si>
  <si>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</si>
  <si>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</si>
  <si>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</si>
  <si>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</si>
  <si>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</si>
  <si>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</si>
  <si>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</si>
  <si>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</si>
  <si>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</si>
  <si>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</si>
  <si>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</si>
  <si>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</si>
  <si>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</si>
  <si>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</si>
  <si>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</si>
  <si>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</si>
  <si>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</si>
  <si>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</si>
  <si>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</si>
  <si>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</si>
  <si>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</si>
  <si>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</si>
  <si>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</si>
  <si>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</si>
  <si>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</si>
  <si>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</si>
  <si>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</si>
  <si>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</si>
  <si>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</si>
  <si>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</si>
  <si>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</si>
  <si>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</si>
  <si>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</si>
  <si>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</si>
  <si>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</si>
  <si>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</si>
  <si>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</si>
  <si>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</si>
  <si>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</si>
  <si>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</si>
  <si>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</si>
  <si>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</si>
  <si>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</si>
  <si>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</si>
  <si>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</si>
  <si>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</si>
  <si>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</si>
  <si>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</si>
  <si>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</si>
  <si>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</si>
  <si>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</si>
  <si>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</si>
  <si>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</si>
  <si>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</si>
  <si>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</si>
  <si>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</si>
  <si>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</si>
  <si>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</si>
  <si>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</si>
  <si>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</si>
  <si>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</si>
  <si>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</si>
  <si>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</si>
  <si>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</si>
  <si>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</si>
  <si>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</si>
  <si>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</si>
  <si>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</si>
  <si>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</si>
  <si>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</si>
  <si>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</si>
  <si>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</si>
  <si>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</si>
  <si>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</si>
  <si>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</si>
  <si>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</si>
  <si>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</si>
  <si>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</si>
  <si>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</si>
  <si>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</si>
  <si>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</si>
  <si>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</si>
  <si>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</si>
  <si>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</si>
  <si>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</si>
  <si>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</si>
  <si>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</si>
  <si>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</si>
  <si>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</si>
  <si>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</si>
  <si>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</si>
  <si>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</si>
  <si>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</si>
  <si>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</si>
  <si>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</si>
  <si>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</si>
  <si>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</si>
  <si>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</si>
  <si>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</si>
  <si>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</si>
  <si>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</si>
  <si>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</si>
  <si>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</si>
  <si>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</si>
  <si>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</si>
  <si>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</si>
  <si>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</si>
  <si>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</si>
  <si>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</si>
  <si>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</si>
  <si>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</si>
  <si>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</si>
  <si>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</si>
  <si>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</si>
  <si>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</si>
  <si>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</si>
  <si>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</si>
  <si>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</si>
  <si>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</si>
  <si>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</si>
  <si>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</si>
  <si>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</si>
  <si>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</si>
  <si>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</si>
  <si>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</si>
  <si>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</si>
  <si>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</si>
  <si>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</si>
  <si>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</si>
  <si>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</si>
  <si>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</si>
  <si>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</si>
  <si>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</si>
  <si>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</si>
  <si>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</si>
  <si>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</si>
  <si>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</si>
  <si>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</si>
  <si>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</si>
  <si>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</si>
  <si>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</si>
  <si>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</si>
  <si>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</si>
  <si>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</si>
  <si>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</si>
  <si>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</si>
  <si>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</si>
  <si>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</si>
  <si>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</si>
  <si>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</si>
  <si>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</si>
  <si>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</si>
  <si>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</si>
  <si>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</si>
  <si>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</si>
  <si>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</si>
  <si>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</si>
  <si>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</si>
  <si>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</si>
  <si>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</si>
  <si>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</si>
  <si>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</si>
  <si>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</si>
  <si>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</si>
  <si>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</si>
  <si>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</si>
  <si>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</si>
  <si>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</si>
  <si>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</si>
  <si>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</si>
  <si>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</si>
  <si>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</si>
  <si>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</si>
  <si>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</si>
  <si>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</si>
  <si>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</si>
  <si>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</si>
  <si>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</si>
  <si>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</si>
  <si>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</si>
  <si>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</si>
  <si>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</si>
  <si>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</si>
  <si>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</si>
  <si>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</si>
  <si>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</si>
  <si>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</si>
  <si>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</si>
  <si>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</si>
  <si>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</si>
  <si>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</si>
  <si>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</si>
  <si>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</si>
  <si>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</si>
  <si>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</si>
  <si>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</si>
  <si>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</si>
  <si>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</si>
  <si>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</si>
  <si>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</si>
  <si>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</si>
  <si>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</si>
  <si>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</si>
  <si>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</si>
  <si>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</si>
  <si>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</si>
  <si>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</si>
  <si>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</si>
  <si>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</si>
  <si>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</si>
  <si>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</si>
  <si>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</si>
  <si>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</si>
  <si>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</si>
  <si>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</si>
  <si>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</si>
  <si>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</si>
  <si>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</si>
  <si>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</si>
  <si>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</si>
  <si>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</si>
  <si>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</si>
  <si>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</si>
  <si>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</si>
  <si>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</si>
  <si>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</si>
  <si>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</si>
  <si>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</si>
  <si>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</si>
  <si>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</si>
  <si>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</si>
  <si>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</si>
  <si>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</si>
  <si>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</si>
  <si>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</si>
  <si>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</si>
  <si>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</si>
  <si>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</si>
  <si>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</si>
  <si>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</si>
  <si>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</si>
  <si>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</si>
  <si>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</si>
  <si>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</si>
  <si>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</si>
  <si>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</si>
  <si>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</si>
  <si>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</si>
  <si>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</si>
  <si>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</si>
  <si>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</si>
  <si>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</si>
  <si>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</si>
  <si>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</si>
  <si>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</si>
  <si>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</si>
  <si>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</si>
  <si>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</si>
  <si>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</si>
  <si>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</si>
  <si>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</si>
  <si>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</si>
  <si>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</si>
  <si>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</si>
  <si>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</si>
  <si>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</si>
  <si>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</si>
  <si>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</si>
  <si>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</si>
  <si>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</si>
  <si>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</si>
  <si>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</si>
  <si>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</si>
  <si>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</si>
  <si>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</si>
  <si>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</si>
  <si>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</si>
  <si>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</si>
  <si>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</si>
  <si>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</si>
  <si>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</si>
  <si>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</si>
  <si>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</si>
  <si>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</si>
  <si>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</si>
  <si>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</si>
  <si>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</si>
  <si>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</si>
  <si>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</si>
  <si>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</si>
  <si>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</si>
  <si>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</si>
  <si>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</si>
  <si>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</si>
  <si>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</si>
  <si>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</si>
  <si>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</si>
  <si>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</si>
  <si>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</si>
  <si>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</si>
  <si>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</si>
  <si>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</si>
  <si>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</si>
  <si>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</si>
  <si>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</si>
  <si>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</si>
  <si>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</si>
  <si>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</si>
  <si>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</si>
  <si>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</si>
  <si>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</si>
  <si>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</si>
  <si>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</si>
  <si>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</si>
  <si>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</si>
  <si>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</si>
  <si>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</si>
  <si>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</si>
  <si>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</si>
  <si>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</si>
  <si>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</si>
  <si>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</si>
  <si>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</si>
  <si>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</si>
  <si>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</si>
  <si>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</si>
  <si>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</si>
  <si>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</si>
  <si>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</si>
  <si>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</si>
  <si>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</si>
  <si>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</si>
  <si>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</si>
  <si>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</si>
  <si>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</si>
  <si>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</si>
  <si>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</si>
  <si>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</si>
  <si>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</si>
  <si>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</si>
  <si>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</si>
  <si>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</si>
  <si>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</si>
  <si>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</si>
  <si>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</si>
  <si>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</si>
  <si>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</si>
  <si>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</si>
  <si>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</si>
  <si>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</si>
  <si>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</si>
  <si>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</si>
  <si>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</si>
  <si>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</si>
  <si>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</si>
  <si>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</si>
  <si>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</si>
  <si>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</si>
  <si>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</si>
  <si>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</si>
  <si>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</si>
  <si>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</si>
  <si>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</si>
  <si>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</si>
  <si>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</si>
  <si>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</si>
  <si>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</si>
  <si>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</si>
  <si>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</si>
  <si>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</si>
  <si>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</si>
  <si>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</si>
  <si>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</si>
  <si>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</si>
  <si>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</si>
  <si>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</si>
  <si>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</si>
  <si>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</si>
  <si>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</si>
  <si>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</si>
  <si>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</si>
  <si>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</si>
  <si>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</si>
  <si>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</si>
  <si>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</si>
  <si>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</si>
  <si>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</si>
  <si>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</si>
  <si>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</si>
  <si>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</si>
  <si>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</si>
  <si>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</si>
  <si>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</si>
  <si>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</si>
  <si>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</si>
  <si>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</si>
  <si>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</si>
  <si>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</si>
  <si>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</si>
  <si>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</si>
  <si>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</si>
  <si>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</si>
  <si>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</si>
  <si>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</si>
  <si>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</si>
  <si>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</si>
  <si>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</si>
  <si>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</si>
  <si>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</si>
  <si>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</si>
  <si>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</si>
  <si>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</si>
  <si>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</si>
  <si>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</si>
  <si>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</si>
  <si>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</si>
  <si>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</si>
  <si>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</si>
  <si>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</si>
  <si>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</si>
  <si>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</si>
  <si>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</si>
  <si>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</si>
  <si>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</si>
  <si>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</si>
  <si>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</si>
  <si>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</si>
  <si>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</si>
  <si>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</si>
  <si>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</si>
  <si>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</si>
  <si>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</si>
  <si>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</si>
  <si>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</si>
  <si>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</si>
  <si>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</si>
  <si>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</si>
  <si>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</si>
  <si>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</si>
  <si>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</si>
  <si>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</si>
  <si>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</si>
  <si>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</si>
  <si>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</si>
  <si>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</si>
  <si>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</si>
  <si>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</si>
  <si>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</si>
  <si>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</si>
  <si>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</si>
  <si>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</si>
  <si>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</si>
  <si>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</si>
  <si>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</si>
  <si>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</si>
  <si>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</si>
  <si>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</si>
  <si>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</si>
  <si>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</si>
  <si>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</si>
  <si>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</si>
  <si>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</si>
  <si>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</si>
  <si>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</si>
  <si>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</si>
  <si>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</si>
  <si>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</si>
  <si>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</si>
  <si>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</si>
  <si>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</si>
  <si>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</si>
  <si>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</si>
  <si>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</si>
  <si>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</si>
  <si>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</si>
  <si>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</si>
  <si>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</si>
  <si>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</si>
  <si>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</si>
  <si>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</si>
  <si>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</si>
  <si>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</si>
  <si>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</si>
  <si>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</si>
  <si>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</si>
  <si>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</si>
  <si>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</si>
  <si>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</si>
  <si>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</si>
  <si>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</si>
  <si>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</si>
  <si>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</si>
  <si>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</si>
  <si>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</si>
  <si>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</si>
  <si>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</si>
  <si>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</si>
  <si>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</si>
  <si>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</si>
  <si>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</si>
  <si>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</si>
  <si>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</si>
  <si>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</si>
  <si>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</si>
  <si>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</si>
  <si>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</si>
  <si>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</si>
  <si>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</si>
  <si>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</si>
  <si>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</si>
  <si>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</si>
  <si>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</si>
  <si>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</si>
  <si>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</si>
  <si>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</si>
  <si>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</si>
  <si>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</si>
  <si>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</si>
  <si>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</si>
  <si>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</si>
  <si>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</si>
  <si>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</si>
  <si>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</si>
  <si>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</si>
  <si>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</si>
  <si>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</si>
  <si>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</si>
  <si>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</si>
  <si>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</si>
  <si>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</si>
  <si>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</si>
  <si>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</si>
  <si>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</si>
  <si>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</si>
  <si>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</si>
  <si>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</si>
  <si>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</si>
  <si>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</si>
  <si>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</si>
  <si>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</si>
  <si>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</si>
  <si>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</si>
  <si>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</si>
  <si>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</si>
  <si>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</si>
  <si>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</si>
  <si>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</si>
  <si>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</si>
  <si>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</si>
  <si>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</si>
  <si>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</si>
  <si>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</si>
  <si>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</si>
  <si>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</si>
  <si>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</si>
  <si>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</si>
  <si>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</si>
  <si>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</si>
  <si>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</si>
  <si>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</si>
  <si>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</si>
  <si>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</si>
  <si>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</si>
  <si>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</si>
  <si>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</si>
  <si>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</si>
  <si>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</si>
  <si>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</si>
  <si>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</si>
  <si>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</si>
  <si>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</si>
  <si>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</si>
  <si>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</si>
  <si>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</si>
  <si>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</si>
  <si>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</si>
  <si>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</si>
  <si>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</si>
  <si>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</si>
  <si>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</si>
  <si>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</si>
  <si>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</si>
  <si>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</si>
  <si>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</si>
  <si>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</si>
  <si>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</si>
  <si>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</si>
  <si>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</si>
  <si>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</si>
  <si>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</si>
  <si>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</si>
  <si>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</si>
  <si>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</si>
  <si>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</si>
  <si>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</si>
  <si>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</si>
  <si>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</si>
  <si>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</si>
  <si>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</si>
  <si>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</si>
  <si>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</si>
  <si>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</si>
  <si>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</si>
  <si>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</si>
  <si>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</si>
  <si>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</si>
  <si>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</si>
  <si>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</si>
  <si>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</si>
  <si>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</si>
  <si>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</si>
  <si>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</si>
  <si>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</si>
  <si>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</si>
  <si>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</si>
  <si>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</si>
  <si>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</si>
  <si>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</si>
  <si>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</si>
  <si>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</si>
  <si>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</si>
  <si>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</si>
  <si>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</si>
  <si>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</si>
  <si>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</si>
  <si>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</si>
  <si>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</si>
  <si>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</si>
  <si>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</si>
  <si>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</si>
  <si>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</si>
  <si>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</si>
  <si>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</si>
  <si>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</si>
  <si>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</si>
  <si>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</si>
  <si>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</si>
  <si>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</si>
  <si>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</si>
  <si>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</si>
  <si>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</si>
  <si>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</si>
  <si>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</si>
  <si>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</si>
  <si>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</si>
  <si>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</si>
  <si>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</si>
  <si>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</si>
  <si>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</si>
  <si>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</si>
  <si>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</si>
  <si>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</si>
  <si>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</si>
  <si>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</si>
  <si>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</si>
  <si>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</si>
  <si>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</si>
  <si>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</si>
  <si>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</si>
  <si>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</si>
  <si>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</si>
  <si>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</si>
  <si>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</si>
  <si>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</si>
  <si>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</si>
  <si>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</si>
  <si>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</si>
  <si>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</si>
  <si>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</si>
  <si>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</si>
  <si>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</si>
  <si>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</si>
  <si>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</si>
  <si>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</si>
  <si>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</si>
  <si>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</si>
  <si>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</si>
  <si>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</si>
  <si>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</si>
  <si>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</si>
  <si>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</si>
  <si>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</si>
  <si>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</si>
  <si>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</si>
  <si>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</si>
  <si>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</si>
  <si>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</si>
  <si>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</si>
  <si>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</si>
  <si>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</si>
  <si>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</si>
  <si>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</si>
  <si>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</si>
  <si>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</si>
  <si>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</si>
  <si>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</si>
  <si>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</si>
  <si>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</si>
  <si>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</si>
  <si>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</si>
  <si>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</si>
  <si>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</si>
  <si>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</si>
  <si>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</si>
  <si>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</si>
  <si>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</si>
  <si>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</si>
  <si>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</si>
  <si>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</si>
  <si>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</si>
  <si>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</si>
  <si>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</si>
  <si>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</si>
  <si>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</si>
  <si>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</si>
  <si>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</si>
  <si>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</si>
  <si>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</si>
  <si>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</si>
  <si>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</si>
  <si>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</si>
  <si>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</si>
  <si>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</si>
  <si>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</si>
  <si>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</si>
  <si>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</si>
  <si>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</si>
  <si>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</si>
  <si>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</si>
  <si>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</si>
  <si>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</si>
  <si>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</si>
  <si>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</si>
  <si>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</si>
  <si>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</si>
  <si>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</si>
  <si>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</si>
  <si>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</si>
  <si>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</si>
  <si>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</si>
  <si>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</si>
  <si>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</si>
  <si>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</si>
  <si>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</si>
  <si>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</si>
  <si>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</si>
  <si>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</si>
  <si>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</si>
  <si>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</si>
  <si>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</si>
  <si>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</si>
  <si>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</si>
  <si>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</si>
  <si>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</si>
  <si>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</si>
  <si>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</si>
  <si>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</si>
  <si>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</si>
  <si>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</si>
  <si>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</si>
  <si>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</si>
  <si>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</si>
  <si>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</si>
  <si>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</si>
  <si>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</si>
  <si>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</si>
  <si>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</si>
  <si>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</si>
  <si>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</si>
  <si>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</si>
  <si>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</si>
  <si>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</si>
  <si>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</si>
  <si>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</si>
  <si>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</si>
  <si>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</si>
  <si>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</si>
  <si>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</si>
  <si>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</si>
  <si>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</si>
  <si>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</si>
  <si>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</si>
  <si>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</si>
  <si>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</si>
  <si>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</si>
  <si>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</si>
  <si>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</si>
  <si>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</si>
  <si>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</si>
  <si>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</si>
  <si>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</si>
  <si>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</si>
  <si>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</si>
  <si>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</si>
  <si>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</si>
  <si>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</si>
  <si>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</si>
  <si>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</si>
  <si>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</si>
  <si>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</si>
  <si>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</si>
  <si>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</si>
  <si>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</si>
  <si>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</si>
  <si>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</si>
  <si>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</si>
  <si>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</si>
  <si>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</si>
  <si>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</si>
  <si>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</si>
  <si>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</si>
  <si>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</si>
  <si>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</si>
  <si>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</si>
  <si>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</si>
  <si>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</si>
  <si>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</si>
  <si>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</si>
  <si>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</si>
  <si>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</si>
  <si>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</si>
  <si>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</si>
  <si>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</si>
  <si>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</si>
  <si>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</si>
  <si>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</si>
  <si>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</si>
  <si>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</si>
  <si>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</si>
  <si>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</si>
  <si>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</si>
  <si>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</si>
  <si>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</si>
  <si>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</si>
  <si>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</si>
  <si>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</si>
  <si>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</si>
  <si>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</si>
  <si>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</si>
  <si>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</si>
  <si>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</si>
  <si>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</si>
  <si>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</si>
  <si>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</si>
  <si>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</si>
  <si>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</si>
  <si>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</si>
  <si>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</si>
  <si>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</si>
  <si>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</si>
  <si>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</si>
  <si>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</si>
  <si>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</si>
  <si>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</si>
  <si>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</si>
  <si>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</si>
  <si>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</si>
  <si>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</si>
  <si>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</si>
  <si>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</si>
  <si>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</si>
  <si>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</si>
  <si>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</si>
  <si>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</si>
  <si>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</si>
  <si>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</si>
  <si>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</si>
  <si>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</si>
  <si>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</si>
  <si>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</si>
  <si>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</si>
  <si>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</si>
  <si>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</si>
  <si>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</si>
  <si>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</si>
  <si>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</si>
  <si>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</si>
  <si>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</si>
  <si>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</si>
  <si>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</si>
  <si>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</si>
  <si>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</si>
  <si>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</si>
  <si>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</si>
  <si>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</si>
  <si>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</si>
  <si>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</si>
  <si>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</si>
  <si>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</si>
  <si>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</si>
  <si>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</si>
  <si>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</si>
  <si>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</si>
  <si>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</si>
  <si>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</si>
  <si>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</si>
  <si>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</si>
  <si>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</si>
  <si>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</si>
  <si>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</si>
  <si>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</si>
  <si>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</si>
  <si>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</si>
  <si>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</si>
  <si>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</si>
  <si>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</si>
  <si>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</si>
  <si>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</si>
  <si>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</si>
  <si>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</si>
  <si>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</si>
  <si>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</si>
  <si>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</si>
  <si>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</si>
  <si>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</si>
  <si>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</si>
  <si>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</si>
  <si>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</si>
  <si>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</si>
  <si>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</si>
  <si>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</si>
  <si>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</si>
  <si>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</si>
  <si>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</si>
  <si>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</si>
  <si>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</si>
  <si>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</si>
  <si>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</si>
  <si>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</si>
  <si>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</si>
  <si>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</si>
  <si>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</si>
  <si>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</si>
  <si>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</si>
  <si>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</si>
  <si>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</si>
  <si>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</si>
  <si>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</si>
  <si>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</si>
  <si>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</si>
  <si>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</si>
  <si>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</si>
  <si>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</si>
  <si>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</si>
  <si>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</si>
  <si>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</si>
  <si>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</si>
  <si>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</si>
  <si>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</si>
  <si>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</si>
  <si>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</si>
  <si>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</si>
  <si>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</si>
  <si>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</si>
  <si>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</si>
  <si>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</si>
  <si>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</si>
  <si>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</si>
  <si>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</si>
  <si>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</si>
  <si>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</si>
  <si>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</si>
  <si>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</si>
  <si>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</si>
  <si>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</si>
  <si>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</si>
  <si>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</si>
  <si>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</si>
  <si>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</si>
  <si>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</si>
  <si>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</si>
  <si>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</si>
  <si>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</si>
  <si>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</si>
  <si>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</si>
  <si>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</si>
  <si>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</si>
  <si>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</si>
  <si>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</si>
  <si>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</si>
  <si>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</si>
  <si>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</si>
  <si>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</si>
  <si>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</si>
  <si>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</si>
  <si>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</si>
  <si>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</si>
  <si>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</si>
  <si>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</si>
  <si>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</si>
  <si>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</si>
  <si>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</si>
  <si>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</si>
  <si>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</si>
  <si>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</si>
  <si>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</si>
  <si>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</si>
  <si>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</si>
  <si>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</si>
  <si>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</si>
  <si>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</si>
  <si>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</si>
  <si>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</si>
  <si>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</si>
  <si>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</si>
  <si>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</si>
  <si>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</si>
  <si>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</si>
  <si>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</si>
  <si>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</si>
  <si>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</si>
  <si>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</si>
  <si>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</si>
  <si>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</si>
  <si>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</si>
  <si>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</si>
  <si>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</si>
  <si>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</si>
  <si>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</si>
  <si>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</si>
  <si>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</si>
  <si>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</si>
  <si>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</si>
  <si>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</si>
  <si>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</si>
  <si>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</si>
  <si>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</si>
  <si>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</si>
  <si>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</si>
  <si>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</si>
  <si>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</si>
  <si>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</si>
  <si>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</si>
  <si>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</si>
  <si>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</si>
  <si>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</si>
  <si>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</si>
  <si>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</si>
  <si>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</si>
  <si>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</si>
  <si>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</si>
  <si>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</si>
  <si>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</si>
  <si>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</si>
  <si>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</si>
  <si>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</si>
  <si>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</si>
  <si>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</si>
  <si>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</si>
  <si>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</si>
  <si>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</si>
  <si>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</si>
  <si>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</si>
  <si>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</si>
  <si>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</si>
  <si>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</si>
  <si>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</si>
  <si>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</si>
  <si>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</si>
  <si>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</si>
  <si>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</si>
  <si>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</si>
  <si>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</si>
  <si>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</si>
  <si>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</si>
  <si>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</si>
  <si>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</si>
  <si>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</si>
  <si>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</si>
  <si>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</si>
  <si>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</si>
  <si>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</si>
  <si>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</si>
  <si>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</si>
  <si>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</si>
  <si>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</si>
  <si>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</si>
  <si>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</si>
  <si>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</si>
  <si>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</si>
  <si>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</si>
  <si>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</si>
  <si>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</si>
  <si>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</si>
  <si>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</si>
  <si>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</si>
  <si>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</si>
  <si>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</si>
  <si>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</si>
  <si>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</si>
  <si>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</si>
  <si>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</si>
  <si>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</si>
  <si>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</si>
  <si>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</si>
  <si>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</si>
  <si>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</si>
  <si>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</si>
  <si>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</si>
  <si>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</si>
  <si>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</si>
  <si>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</si>
  <si>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</si>
  <si>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</si>
  <si>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</si>
  <si>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</si>
  <si>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</si>
  <si>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</si>
  <si>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</si>
  <si>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</si>
  <si>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</si>
  <si>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</si>
  <si>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</si>
  <si>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</si>
  <si>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</si>
  <si>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</si>
  <si>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</si>
  <si>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</si>
  <si>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</si>
  <si>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</si>
  <si>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</si>
  <si>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</si>
  <si>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</si>
  <si>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</si>
  <si>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</si>
  <si>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</si>
  <si>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</si>
  <si>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</si>
  <si>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</si>
  <si>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</si>
  <si>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</si>
  <si>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</si>
  <si>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</si>
  <si>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</si>
  <si>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</si>
  <si>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</si>
  <si>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</si>
  <si>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</si>
  <si>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</si>
  <si>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</si>
  <si>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</si>
  <si>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</si>
  <si>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</si>
  <si>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</si>
  <si>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</si>
  <si>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</si>
  <si>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</si>
  <si>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</si>
  <si>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</si>
  <si>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</si>
  <si>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</si>
  <si>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</si>
  <si>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</si>
  <si>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</si>
  <si>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</si>
  <si>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</si>
  <si>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</si>
  <si>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</si>
  <si>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</si>
  <si>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</si>
  <si>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</si>
  <si>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</si>
  <si>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</si>
  <si>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</si>
  <si>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</si>
  <si>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</si>
  <si>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</si>
  <si>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</si>
  <si>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</si>
  <si>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</si>
  <si>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</si>
  <si>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</si>
  <si>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</si>
  <si>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</si>
  <si>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</si>
  <si>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</si>
  <si>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</si>
  <si>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</si>
  <si>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</si>
  <si>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</si>
  <si>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</si>
  <si>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</si>
  <si>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</si>
  <si>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</si>
  <si>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</si>
  <si>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</si>
  <si>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</si>
  <si>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</si>
  <si>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</si>
  <si>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</si>
  <si>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</si>
  <si>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</si>
  <si>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</si>
  <si>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</si>
  <si>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</si>
  <si>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</si>
  <si>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</si>
  <si>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</si>
  <si>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</si>
  <si>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</si>
  <si>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</si>
  <si>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</si>
  <si>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</si>
  <si>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</si>
  <si>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</si>
  <si>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</si>
  <si>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</si>
  <si>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</si>
  <si>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</si>
  <si>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</si>
  <si>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</si>
  <si>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</si>
  <si>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</si>
  <si>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</si>
  <si>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</si>
  <si>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</si>
  <si>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</si>
  <si>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</si>
  <si>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</si>
  <si>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</si>
  <si>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</si>
  <si>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</si>
  <si>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</si>
  <si>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</si>
  <si>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</si>
  <si>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</si>
  <si>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</si>
  <si>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</si>
  <si>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</si>
  <si>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</si>
  <si>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</si>
  <si>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</si>
  <si>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</si>
  <si>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</si>
  <si>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</si>
  <si>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</si>
  <si>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</si>
  <si>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</si>
  <si>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</si>
  <si>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</si>
  <si>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</si>
  <si>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</si>
  <si>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</si>
  <si>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</si>
  <si>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</si>
  <si>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</si>
  <si>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</si>
  <si>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</si>
  <si>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</si>
  <si>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</si>
  <si>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</si>
  <si>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</si>
  <si>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</si>
  <si>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</si>
  <si>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</si>
  <si>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</si>
  <si>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</si>
  <si>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</si>
  <si>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</si>
  <si>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</si>
  <si>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</si>
  <si>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</si>
  <si>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</si>
  <si>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</si>
  <si>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</si>
  <si>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</si>
  <si>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</si>
  <si>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</si>
  <si>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</si>
  <si>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</si>
  <si>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</si>
  <si>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</si>
  <si>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</si>
  <si>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</si>
  <si>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</si>
  <si>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</si>
  <si>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</si>
  <si>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</si>
  <si>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</si>
  <si>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</si>
  <si>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</si>
  <si>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</si>
  <si>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</si>
  <si>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</si>
  <si>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</si>
  <si>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</si>
  <si>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</si>
  <si>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</si>
  <si>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</si>
  <si>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</si>
  <si>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</si>
  <si>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</si>
  <si>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</si>
  <si>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</si>
  <si>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</si>
  <si>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</si>
  <si>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</si>
  <si>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</si>
  <si>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</si>
  <si>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</si>
  <si>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</si>
  <si>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</si>
  <si>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</si>
  <si>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</si>
  <si>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</si>
  <si>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</si>
  <si>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</si>
  <si>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</si>
  <si>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</si>
  <si>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</si>
  <si>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</si>
  <si>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</si>
  <si>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</si>
  <si>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</si>
  <si>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</si>
  <si>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</si>
  <si>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</si>
  <si>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</si>
  <si>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</si>
  <si>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</si>
  <si>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</si>
  <si>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</si>
  <si>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</si>
  <si>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</si>
  <si>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</si>
  <si>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</si>
  <si>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</si>
  <si>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</si>
  <si>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</si>
  <si>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</si>
  <si>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</si>
  <si>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</si>
  <si>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</si>
  <si>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</si>
  <si>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</si>
  <si>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</si>
  <si>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</si>
  <si>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</si>
  <si>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</si>
  <si>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</si>
  <si>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</si>
  <si>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</si>
  <si>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</si>
  <si>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</si>
  <si>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</si>
  <si>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</si>
  <si>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</si>
  <si>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</si>
  <si>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</si>
  <si>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</si>
  <si>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</si>
  <si>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</si>
  <si>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</si>
  <si>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</si>
  <si>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</si>
  <si>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</si>
  <si>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</si>
  <si>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</si>
  <si>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</si>
  <si>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</si>
  <si>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</si>
  <si>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</si>
  <si>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</si>
  <si>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</si>
  <si>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</si>
  <si>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</si>
  <si>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</si>
  <si>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</si>
  <si>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</si>
  <si>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</si>
  <si>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</si>
  <si>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</si>
  <si>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</si>
  <si>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</si>
  <si>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</si>
  <si>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</si>
  <si>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</si>
  <si>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</si>
  <si>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</si>
  <si>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</si>
  <si>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</si>
  <si>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</si>
  <si>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</si>
  <si>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</si>
  <si>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</si>
  <si>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</si>
  <si>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</si>
  <si>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</si>
  <si>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</si>
  <si>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</si>
  <si>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</si>
  <si>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</si>
  <si>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</si>
  <si>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</si>
  <si>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</si>
  <si>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</si>
  <si>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</si>
  <si>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</si>
  <si>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</si>
  <si>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</si>
  <si>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</si>
  <si>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</si>
  <si>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</si>
  <si>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</si>
  <si>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</si>
  <si>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</si>
  <si>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</si>
  <si>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</si>
  <si>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</si>
  <si>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</si>
  <si>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</si>
  <si>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</si>
  <si>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</si>
  <si>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</si>
  <si>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</si>
  <si>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</si>
  <si>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</si>
  <si>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</si>
  <si>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</si>
  <si>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</si>
  <si>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</si>
  <si>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</si>
  <si>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</si>
  <si>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</si>
  <si>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</si>
  <si>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</si>
  <si>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</si>
  <si>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</si>
  <si>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</si>
  <si>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</si>
  <si>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</si>
  <si>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</si>
  <si>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</si>
  <si>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</si>
  <si>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</si>
  <si>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</si>
  <si>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</si>
  <si>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</si>
  <si>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</si>
  <si>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</si>
  <si>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</si>
  <si>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</si>
  <si>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</si>
  <si>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</si>
  <si>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</si>
  <si>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</si>
  <si>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</si>
  <si>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</si>
  <si>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</si>
  <si>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</si>
  <si>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</si>
  <si>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</si>
  <si>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</si>
  <si>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</si>
  <si>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</si>
  <si>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</si>
  <si>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</si>
  <si>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</si>
  <si>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</si>
  <si>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</si>
  <si>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</si>
  <si>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</si>
  <si>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</si>
  <si>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</si>
  <si>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</si>
  <si>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</si>
  <si>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</si>
  <si>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</si>
  <si>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</si>
  <si>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</si>
  <si>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</si>
  <si>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</si>
  <si>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</si>
  <si>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</si>
  <si>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</si>
  <si>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</si>
  <si>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</si>
  <si>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</si>
  <si>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</si>
  <si>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</si>
  <si>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</si>
  <si>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</si>
  <si>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</si>
  <si>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</si>
  <si>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</si>
  <si>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</si>
  <si>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</si>
  <si>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</si>
  <si>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</si>
  <si>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</si>
  <si>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</si>
  <si>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</si>
  <si>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</si>
  <si>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</si>
  <si>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</si>
  <si>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</si>
  <si>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</si>
  <si>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</si>
  <si>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</si>
  <si>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</si>
  <si>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</si>
  <si>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</si>
  <si>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</si>
  <si>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</si>
  <si>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</si>
  <si>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</si>
  <si>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</si>
  <si>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</si>
  <si>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</si>
  <si>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</si>
  <si>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</si>
  <si>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</si>
  <si>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</si>
  <si>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</si>
  <si>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</si>
  <si>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</si>
  <si>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</si>
  <si>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</si>
  <si>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</si>
  <si>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</si>
  <si>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</si>
  <si>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</si>
  <si>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</si>
  <si>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</si>
  <si>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</si>
  <si>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</si>
  <si>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</si>
  <si>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</si>
  <si>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</si>
  <si>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</si>
  <si>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</si>
  <si>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</si>
  <si>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</si>
  <si>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</si>
  <si>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</si>
  <si>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</si>
  <si>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</si>
  <si>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</si>
  <si>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</si>
  <si>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</si>
  <si>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</si>
  <si>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</si>
  <si>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</si>
  <si>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</si>
  <si>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</si>
  <si>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</si>
  <si>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</si>
  <si>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</si>
  <si>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</si>
  <si>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</si>
  <si>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</si>
  <si>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</si>
  <si>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</si>
  <si>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</si>
  <si>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</si>
  <si>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</si>
  <si>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</si>
  <si>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</si>
  <si>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</si>
  <si>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</si>
  <si>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</si>
  <si>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</si>
  <si>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</si>
  <si>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</si>
  <si>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</si>
  <si>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</si>
  <si>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</si>
  <si>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</si>
  <si>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</si>
  <si>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</si>
  <si>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</si>
  <si>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</si>
  <si>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</si>
  <si>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</si>
  <si>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</si>
  <si>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</si>
  <si>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</si>
  <si>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</si>
  <si>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</si>
  <si>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</si>
  <si>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</si>
  <si>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</si>
  <si>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</si>
  <si>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</si>
  <si>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</si>
  <si>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</si>
  <si>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</si>
  <si>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</si>
  <si>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</si>
  <si>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</si>
  <si>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</si>
  <si>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</si>
  <si>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</si>
  <si>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</si>
  <si>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</si>
  <si>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</si>
  <si>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</si>
  <si>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</si>
  <si>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</si>
  <si>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</si>
  <si>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</si>
  <si>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</si>
  <si>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</si>
  <si>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</si>
  <si>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</si>
  <si>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</si>
  <si>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</si>
  <si>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</si>
  <si>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</si>
  <si>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</si>
  <si>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</si>
  <si>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</si>
  <si>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</si>
  <si>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</si>
  <si>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</si>
  <si>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</si>
  <si>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</si>
  <si>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</si>
  <si>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</si>
  <si>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</si>
  <si>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</si>
  <si>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</si>
  <si>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</si>
  <si>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</si>
  <si>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</si>
  <si>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</si>
  <si>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</si>
  <si>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</si>
  <si>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</si>
  <si>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</si>
  <si>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</si>
  <si>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</si>
  <si>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</si>
  <si>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</si>
  <si>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</si>
  <si>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</si>
  <si>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</si>
  <si>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</si>
  <si>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</si>
  <si>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</si>
  <si>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</si>
  <si>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</si>
  <si>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</si>
  <si>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</si>
  <si>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</si>
  <si>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</si>
  <si>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</si>
  <si>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</si>
  <si>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</si>
  <si>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</si>
  <si>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</si>
  <si>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</si>
  <si>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</si>
  <si>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</si>
  <si>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</si>
  <si>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</si>
  <si>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</si>
  <si>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</si>
  <si>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</si>
  <si>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</si>
  <si>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</si>
  <si>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</si>
  <si>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</si>
  <si>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</si>
  <si>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</si>
  <si>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</si>
  <si>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</si>
  <si>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</si>
  <si>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</si>
  <si>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</si>
  <si>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</si>
  <si>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</si>
  <si>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</si>
  <si>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</si>
  <si>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</si>
  <si>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</si>
  <si>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</si>
  <si>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</si>
  <si>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</si>
  <si>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</si>
  <si>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</si>
  <si>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</si>
  <si>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</si>
  <si>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</si>
  <si>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</si>
  <si>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</si>
  <si>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</si>
  <si>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</si>
  <si>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</si>
  <si>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</si>
  <si>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</si>
  <si>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</si>
  <si>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</si>
  <si>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</si>
  <si>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</si>
  <si>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</si>
  <si>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</si>
  <si>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</si>
  <si>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</si>
  <si>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</si>
  <si>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</si>
  <si>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</si>
  <si>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</si>
  <si>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</si>
  <si>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</si>
  <si>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</si>
  <si>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</si>
  <si>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</si>
  <si>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</si>
  <si>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</si>
  <si>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</si>
  <si>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</si>
  <si>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</si>
  <si>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</si>
  <si>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</si>
  <si>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</si>
  <si>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</si>
  <si>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</si>
  <si>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</si>
  <si>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</si>
  <si>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</si>
  <si>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</si>
  <si>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</si>
  <si>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</si>
  <si>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</si>
  <si>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</si>
  <si>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</si>
  <si>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</si>
  <si>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</si>
  <si>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</si>
  <si>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</si>
  <si>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</si>
  <si>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</si>
  <si>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</si>
  <si>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</si>
  <si>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</si>
  <si>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</si>
  <si>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</si>
  <si>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</si>
  <si>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</si>
  <si>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</si>
  <si>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</si>
  <si>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</si>
  <si>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</si>
  <si>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</si>
  <si>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</si>
  <si>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</si>
  <si>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</si>
  <si>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</si>
  <si>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</si>
  <si>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</si>
  <si>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</si>
  <si>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</si>
  <si>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</si>
  <si>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</si>
  <si>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</si>
  <si>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</si>
  <si>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</si>
  <si>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</si>
  <si>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</si>
  <si>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</si>
  <si>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</si>
  <si>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</si>
  <si>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</si>
  <si>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</si>
  <si>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</si>
  <si>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</si>
  <si>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</si>
  <si>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</si>
  <si>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</si>
  <si>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</si>
  <si>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</si>
  <si>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</si>
  <si>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</si>
  <si>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</si>
  <si>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</si>
  <si>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</si>
  <si>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</si>
  <si>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</si>
  <si>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</si>
  <si>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</si>
  <si>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</si>
  <si>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</si>
  <si>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</si>
  <si>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</si>
  <si>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</si>
  <si>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</si>
  <si>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</si>
  <si>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</si>
  <si>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</si>
  <si>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</si>
  <si>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</si>
  <si>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</si>
  <si>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</si>
  <si>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</si>
  <si>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</si>
  <si>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</si>
  <si>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</si>
  <si>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</si>
  <si>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</si>
  <si>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</si>
  <si>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</si>
  <si>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</si>
  <si>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</si>
  <si>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</si>
  <si>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</si>
  <si>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</si>
  <si>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</si>
  <si>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</si>
  <si>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</si>
  <si>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</si>
  <si>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</si>
  <si>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</si>
  <si>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</si>
  <si>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</si>
  <si>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</si>
  <si>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</si>
  <si>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</si>
  <si>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</si>
  <si>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</si>
  <si>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</si>
  <si>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</si>
  <si>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</si>
  <si>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</si>
  <si>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</si>
  <si>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</si>
  <si>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</si>
  <si>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</si>
  <si>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</si>
  <si>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</si>
  <si>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</si>
  <si>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</si>
  <si>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</si>
  <si>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</si>
  <si>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</si>
  <si>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</si>
  <si>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</si>
  <si>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</si>
  <si>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</si>
  <si>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</si>
  <si>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</si>
  <si>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</si>
  <si>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</si>
  <si>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</si>
  <si>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</si>
  <si>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</si>
  <si>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</si>
  <si>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</si>
  <si>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</si>
  <si>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</si>
  <si>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</si>
  <si>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</si>
  <si>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</si>
  <si>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</si>
  <si>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</si>
  <si>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</si>
  <si>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</si>
  <si>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</si>
  <si>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</si>
  <si>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</si>
  <si>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</si>
  <si>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</si>
  <si>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</si>
  <si>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</si>
  <si>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</si>
  <si>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</si>
  <si>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</si>
  <si>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</si>
  <si>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</si>
  <si>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</si>
  <si>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</si>
  <si>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</si>
  <si>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</si>
  <si>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</si>
  <si>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</si>
  <si>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</si>
  <si>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</si>
  <si>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</si>
  <si>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</si>
  <si>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</si>
  <si>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</si>
  <si>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</si>
  <si>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</si>
  <si>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</si>
  <si>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</si>
  <si>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</si>
  <si>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</si>
  <si>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</si>
  <si>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</si>
  <si>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</si>
  <si>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</si>
  <si>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</si>
  <si>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</si>
  <si>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</si>
  <si>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</si>
  <si>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</si>
  <si>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</si>
  <si>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</si>
  <si>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</si>
  <si>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</si>
  <si>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</si>
  <si>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</si>
  <si>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</si>
  <si>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</si>
  <si>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</si>
  <si>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</si>
  <si>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</si>
  <si>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</si>
  <si>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</si>
  <si>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</si>
  <si>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</si>
  <si>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</si>
  <si>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</si>
  <si>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</si>
  <si>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</si>
  <si>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</si>
  <si>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</si>
  <si>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</si>
  <si>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</si>
  <si>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</si>
  <si>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</si>
  <si>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</si>
  <si>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</si>
  <si>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</si>
  <si>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</si>
  <si>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</si>
  <si>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</si>
  <si>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</si>
  <si>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</si>
  <si>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</si>
  <si>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</si>
  <si>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</si>
  <si>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</si>
  <si>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</si>
  <si>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</si>
  <si>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</si>
  <si>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</si>
  <si>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</si>
  <si>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</si>
  <si>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</si>
  <si>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</si>
  <si>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</si>
  <si>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</si>
  <si>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</si>
  <si>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</si>
  <si>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</si>
  <si>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</si>
  <si>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</si>
  <si>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</si>
  <si>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</si>
  <si>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</si>
  <si>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</si>
  <si>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</si>
  <si>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</si>
  <si>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</si>
  <si>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</si>
  <si>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</si>
  <si>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</si>
  <si>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</si>
  <si>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</si>
  <si>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</si>
  <si>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</si>
  <si>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</si>
  <si>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</si>
  <si>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</si>
  <si>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</si>
  <si>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</si>
  <si>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</si>
  <si>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</si>
  <si>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</si>
  <si>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</si>
  <si>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</si>
  <si>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</si>
  <si>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</si>
  <si>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</si>
  <si>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</si>
  <si>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</si>
  <si>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</si>
  <si>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</si>
  <si>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</si>
  <si>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</si>
  <si>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</si>
  <si>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</si>
  <si>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</si>
  <si>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</si>
  <si>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</si>
  <si>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</si>
  <si>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</si>
  <si>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</si>
  <si>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</si>
  <si>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</si>
  <si>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</si>
  <si>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</si>
  <si>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</si>
  <si>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</si>
  <si>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</si>
  <si>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</si>
  <si>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</si>
  <si>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</si>
  <si>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</si>
  <si>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</si>
  <si>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</si>
  <si>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</si>
  <si>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</si>
  <si>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</si>
  <si>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</si>
  <si>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</si>
  <si>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</si>
  <si>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</si>
  <si>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</si>
  <si>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</si>
  <si>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</si>
  <si>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</si>
  <si>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</si>
  <si>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</si>
  <si>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</si>
  <si>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</si>
  <si>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</si>
  <si>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</si>
  <si>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</si>
  <si>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</si>
  <si>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</si>
  <si>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</si>
  <si>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</si>
  <si>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</si>
  <si>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</si>
  <si>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</si>
  <si>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</si>
  <si>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</si>
  <si>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</si>
  <si>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</si>
  <si>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</si>
  <si>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</si>
  <si>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</si>
  <si>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</si>
  <si>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</si>
  <si>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</si>
  <si>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</si>
  <si>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</si>
  <si>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</si>
  <si>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</si>
  <si>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</si>
  <si>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</si>
  <si>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</si>
  <si>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</si>
  <si>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</si>
  <si>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</si>
  <si>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</si>
  <si>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</si>
  <si>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</si>
  <si>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</si>
  <si>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</si>
  <si>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</si>
  <si>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</si>
  <si>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</si>
  <si>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</si>
  <si>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</si>
  <si>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</si>
  <si>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</si>
  <si>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</si>
  <si>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</si>
  <si>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</si>
  <si>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</si>
  <si>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</si>
  <si>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</si>
  <si>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</si>
  <si>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</si>
  <si>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</si>
  <si>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</si>
  <si>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</si>
  <si>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</si>
  <si>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</si>
  <si>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</si>
  <si>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</si>
  <si>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</si>
  <si>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</si>
  <si>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</si>
  <si>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</si>
  <si>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</si>
  <si>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</si>
  <si>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</si>
  <si>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</si>
  <si>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</si>
  <si>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</si>
  <si>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</si>
  <si>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</si>
  <si>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</si>
  <si>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</si>
  <si>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</si>
  <si>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</si>
  <si>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</si>
  <si>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</si>
  <si>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</si>
  <si>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</si>
  <si>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</si>
  <si>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</si>
  <si>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</si>
  <si>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</si>
  <si>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</si>
  <si>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</si>
  <si>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</si>
  <si>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</si>
  <si>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</si>
  <si>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</si>
  <si>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</si>
  <si>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</si>
  <si>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</si>
  <si>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</si>
  <si>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</si>
  <si>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</si>
  <si>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</si>
  <si>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</si>
  <si>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</si>
  <si>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</si>
  <si>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</si>
  <si>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</si>
  <si>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</si>
  <si>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</si>
  <si>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</si>
  <si>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</si>
  <si>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</si>
  <si>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</si>
  <si>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</si>
  <si>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</si>
  <si>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</si>
  <si>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</si>
  <si>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</si>
  <si>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</si>
  <si>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</si>
  <si>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</si>
  <si>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</si>
  <si>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</si>
  <si>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</si>
  <si>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</si>
  <si>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</si>
  <si>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</si>
  <si>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</si>
  <si>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</si>
  <si>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</si>
  <si>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</si>
  <si>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</si>
  <si>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</si>
  <si>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</si>
  <si>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</si>
  <si>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</si>
  <si>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</si>
  <si>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</si>
  <si>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</si>
  <si>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</si>
  <si>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</si>
  <si>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</si>
  <si>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</si>
  <si>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</si>
  <si>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</si>
  <si>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</si>
  <si>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</si>
  <si>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</si>
  <si>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</si>
  <si>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</si>
  <si>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</si>
  <si>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</si>
  <si>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</si>
  <si>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</si>
  <si>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</si>
  <si>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</si>
  <si>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</si>
  <si>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</si>
  <si>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</si>
  <si>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</si>
  <si>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</si>
  <si>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</si>
  <si>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</si>
  <si>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</si>
  <si>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</si>
  <si>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</si>
  <si>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</si>
  <si>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</si>
  <si>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</si>
  <si>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</si>
  <si>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</si>
  <si>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</si>
  <si>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</si>
  <si>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</si>
  <si>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</si>
  <si>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</si>
  <si>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</si>
  <si>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</si>
  <si>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</si>
  <si>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</si>
  <si>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</si>
  <si>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</si>
  <si>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</si>
  <si>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</si>
  <si>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</si>
  <si>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</si>
  <si>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</si>
  <si>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</si>
  <si>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</si>
  <si>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</si>
  <si>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</si>
  <si>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</si>
  <si>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</si>
  <si>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</si>
  <si>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</si>
  <si>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</si>
  <si>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</si>
  <si>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</si>
  <si>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</si>
  <si>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</si>
  <si>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</si>
  <si>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</si>
  <si>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</si>
  <si>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</si>
  <si>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</si>
  <si>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</si>
  <si>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</si>
  <si>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</si>
  <si>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</si>
  <si>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</si>
  <si>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</si>
  <si>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</si>
  <si>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</si>
  <si>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</si>
  <si>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</si>
  <si>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</si>
  <si>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</si>
  <si>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</si>
  <si>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</si>
  <si>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</si>
  <si>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</si>
  <si>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</si>
  <si>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</si>
  <si>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</si>
  <si>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</si>
  <si>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</si>
  <si>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</si>
  <si>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</si>
  <si>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</si>
  <si>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</si>
  <si>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</si>
  <si>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</si>
  <si>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</si>
  <si>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</si>
  <si>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</si>
  <si>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</si>
  <si>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</si>
  <si>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</si>
  <si>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</si>
  <si>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</si>
  <si>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</si>
  <si>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</si>
  <si>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</si>
  <si>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</si>
  <si>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</si>
  <si>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</si>
  <si>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</si>
  <si>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</si>
  <si>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</si>
  <si>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</si>
  <si>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</si>
  <si>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</si>
  <si>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</si>
  <si>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</si>
  <si>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</si>
  <si>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</si>
  <si>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</si>
  <si>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</si>
  <si>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</si>
  <si>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</si>
  <si>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</si>
  <si>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</si>
  <si>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</si>
  <si>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</si>
  <si>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</si>
  <si>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</si>
  <si>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</si>
  <si>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</si>
  <si>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</si>
  <si>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</si>
  <si>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</si>
  <si>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</si>
  <si>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</si>
  <si>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</si>
  <si>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</si>
  <si>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</si>
  <si>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</si>
  <si>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</si>
  <si>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</si>
  <si>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</si>
  <si>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</si>
  <si>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</si>
  <si>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</si>
  <si>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</si>
  <si>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</si>
  <si>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</si>
  <si>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</si>
  <si>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</si>
  <si>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</si>
  <si>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</si>
  <si>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</si>
  <si>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</si>
  <si>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</si>
  <si>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</si>
  <si>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</si>
  <si>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</si>
  <si>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</si>
  <si>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</si>
  <si>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</si>
  <si>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</si>
  <si>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</si>
  <si>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</si>
  <si>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</si>
  <si>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</si>
  <si>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</si>
  <si>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</si>
  <si>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</si>
  <si>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</si>
  <si>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</si>
  <si>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</si>
  <si>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</si>
  <si>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</si>
  <si>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</si>
  <si>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</si>
  <si>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</si>
  <si>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</si>
  <si>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</si>
  <si>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</si>
  <si>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</si>
  <si>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</si>
  <si>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</si>
  <si>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</si>
  <si>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</si>
  <si>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</si>
  <si>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</si>
  <si>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</si>
  <si>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</si>
  <si>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</si>
  <si>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</si>
  <si>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</si>
  <si>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</si>
  <si>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</si>
  <si>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</si>
  <si>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</si>
  <si>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</si>
  <si>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</si>
  <si>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</si>
  <si>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</si>
  <si>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</si>
  <si>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</si>
  <si>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</si>
  <si>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</si>
  <si>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</si>
  <si>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</si>
  <si>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</si>
  <si>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</si>
  <si>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</si>
  <si>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</si>
  <si>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</si>
  <si>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</si>
  <si>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</si>
  <si>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</si>
  <si>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</si>
  <si>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</si>
  <si>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</si>
  <si>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</si>
  <si>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</si>
  <si>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</si>
  <si>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</si>
  <si>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</si>
  <si>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</si>
  <si>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</si>
  <si>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</si>
  <si>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</si>
  <si>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</si>
  <si>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</si>
  <si>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</si>
  <si>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</si>
  <si>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</si>
  <si>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</si>
  <si>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</si>
  <si>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</si>
  <si>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</si>
  <si>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</si>
  <si>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</si>
  <si>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</si>
  <si>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</si>
  <si>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</si>
  <si>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</si>
  <si>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</si>
  <si>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</si>
  <si>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</si>
  <si>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</si>
  <si>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</si>
  <si>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</si>
  <si>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</si>
  <si>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</si>
  <si>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</si>
  <si>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</si>
  <si>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</si>
  <si>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</si>
  <si>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</si>
  <si>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</si>
  <si>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</si>
  <si>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</si>
  <si>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</si>
  <si>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</si>
  <si>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</si>
  <si>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</si>
  <si>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</si>
  <si>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</si>
  <si>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</si>
  <si>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</si>
  <si>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</si>
  <si>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</si>
  <si>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</si>
  <si>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</si>
  <si>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</si>
  <si>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</si>
  <si>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</si>
  <si>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</si>
  <si>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</si>
  <si>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</si>
  <si>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</si>
  <si>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</si>
  <si>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</si>
  <si>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</si>
  <si>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</si>
  <si>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</si>
  <si>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</si>
  <si>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</si>
  <si>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</si>
  <si>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</si>
  <si>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</si>
  <si>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</si>
  <si>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</si>
  <si>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</si>
  <si>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</si>
  <si>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</si>
  <si>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</si>
  <si>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</si>
  <si>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</si>
  <si>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</si>
  <si>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</si>
  <si>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</si>
  <si>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</si>
  <si>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</si>
  <si>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</si>
  <si>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</si>
  <si>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</si>
  <si>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</si>
  <si>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</si>
  <si>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</si>
  <si>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</si>
  <si>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</si>
  <si>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</si>
  <si>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</si>
  <si>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</si>
  <si>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</si>
  <si>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</si>
  <si>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</si>
  <si>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</si>
  <si>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</si>
  <si>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</si>
  <si>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</si>
  <si>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</si>
  <si>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</si>
  <si>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</si>
  <si>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</si>
  <si>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</si>
  <si>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</si>
  <si>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</si>
  <si>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</si>
  <si>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</si>
  <si>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</si>
  <si>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</si>
  <si>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</si>
  <si>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</si>
  <si>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</si>
  <si>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</si>
  <si>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</si>
  <si>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</si>
  <si>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</si>
  <si>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</si>
  <si>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</si>
  <si>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</si>
  <si>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</si>
  <si>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</si>
  <si>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</si>
  <si>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</si>
  <si>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</si>
  <si>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</si>
  <si>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</si>
  <si>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</si>
  <si>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</si>
  <si>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</si>
  <si>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</si>
  <si>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</si>
  <si>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</si>
  <si>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</si>
  <si>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</si>
  <si>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</si>
  <si>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</si>
  <si>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</si>
  <si>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</si>
  <si>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</si>
  <si>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</si>
  <si>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</si>
  <si>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</si>
  <si>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</si>
  <si>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</si>
  <si>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</si>
  <si>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</si>
  <si>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</si>
  <si>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</si>
  <si>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</si>
  <si>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</si>
  <si>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</si>
  <si>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</si>
  <si>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</si>
  <si>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</si>
  <si>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</si>
  <si>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</si>
  <si>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</si>
  <si>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</si>
  <si>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</si>
  <si>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</si>
  <si>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</si>
  <si>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</si>
  <si>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</si>
  <si>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</si>
  <si>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</si>
  <si>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</si>
  <si>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</si>
  <si>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</si>
  <si>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</si>
  <si>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</si>
  <si>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</si>
  <si>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</si>
  <si>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</si>
  <si>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</si>
  <si>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</si>
  <si>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</si>
  <si>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</si>
  <si>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</si>
  <si>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</si>
  <si>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</si>
  <si>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</si>
  <si>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</si>
  <si>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</si>
  <si>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</si>
  <si>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</si>
  <si>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</si>
  <si>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</si>
  <si>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</si>
  <si>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</si>
  <si>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</si>
  <si>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</si>
  <si>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</si>
  <si>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</si>
  <si>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</si>
  <si>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</si>
  <si>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</si>
  <si>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</si>
  <si>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</si>
  <si>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</si>
  <si>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</si>
  <si>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</si>
  <si>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</si>
  <si>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</si>
  <si>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</si>
  <si>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</si>
  <si>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</si>
  <si>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</si>
  <si>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</si>
  <si>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</si>
  <si>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</si>
  <si>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</si>
  <si>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</si>
  <si>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</si>
  <si>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</si>
  <si>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</si>
  <si>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</si>
  <si>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</si>
  <si>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</si>
  <si>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</si>
  <si>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</si>
  <si>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</si>
  <si>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</si>
  <si>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</si>
  <si>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</si>
  <si>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</si>
  <si>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</si>
  <si>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</si>
  <si>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</si>
  <si>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</si>
  <si>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</si>
  <si>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</si>
  <si>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</si>
  <si>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</si>
  <si>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</si>
  <si>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</si>
  <si>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</si>
  <si>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</si>
  <si>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</si>
  <si>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</si>
  <si>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</si>
  <si>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</si>
  <si>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</si>
  <si>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</si>
  <si>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</si>
  <si>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</si>
  <si>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</si>
  <si>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</si>
  <si>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</si>
  <si>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</si>
  <si>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</si>
  <si>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</si>
  <si>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</si>
  <si>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</si>
  <si>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</si>
  <si>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</si>
  <si>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</si>
  <si>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</si>
  <si>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</si>
  <si>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</si>
  <si>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</si>
  <si>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</si>
  <si>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</si>
  <si>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</si>
  <si>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</si>
  <si>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</si>
  <si>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</si>
  <si>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</si>
  <si>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</si>
  <si>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</si>
  <si>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</si>
  <si>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</si>
  <si>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</si>
  <si>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</si>
  <si>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</si>
  <si>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</si>
  <si>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</si>
  <si>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</si>
  <si>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</si>
  <si>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</si>
  <si>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</si>
  <si>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</si>
  <si>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</si>
  <si>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</si>
  <si>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</si>
  <si>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</si>
  <si>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</si>
  <si>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</si>
  <si>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</si>
  <si>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</si>
  <si>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</si>
  <si>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</si>
  <si>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</si>
  <si>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</si>
  <si>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</si>
  <si>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</si>
  <si>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</si>
  <si>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</si>
  <si>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</si>
  <si>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</si>
  <si>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</si>
  <si>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</si>
  <si>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</si>
  <si>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</si>
  <si>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</si>
  <si>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</si>
  <si>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</si>
  <si>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</si>
  <si>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</si>
  <si>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</si>
  <si>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</si>
  <si>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</si>
  <si>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</si>
  <si>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</si>
  <si>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</si>
  <si>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</si>
  <si>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</si>
  <si>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</si>
  <si>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</si>
  <si>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</si>
  <si>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</si>
  <si>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</si>
  <si>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</si>
  <si>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</si>
  <si>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</si>
  <si>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</si>
  <si>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</si>
  <si>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</si>
  <si>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</si>
  <si>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</si>
  <si>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</si>
  <si>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</si>
  <si>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</si>
  <si>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</si>
  <si>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</si>
  <si>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</si>
  <si>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</si>
  <si>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</si>
  <si>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</si>
  <si>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</si>
  <si>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</si>
  <si>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</si>
  <si>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</si>
  <si>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</si>
  <si>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</si>
  <si>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</si>
  <si>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</si>
  <si>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</si>
  <si>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</si>
  <si>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</si>
  <si>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</si>
  <si>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</si>
  <si>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</si>
  <si>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</si>
  <si>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</si>
  <si>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</si>
  <si>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</si>
  <si>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</si>
  <si>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</si>
  <si>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</si>
  <si>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</si>
  <si>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</si>
  <si>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</si>
  <si>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</si>
  <si>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</si>
  <si>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</si>
  <si>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</si>
  <si>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</si>
  <si>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</si>
  <si>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</si>
  <si>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</si>
  <si>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</si>
  <si>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</si>
  <si>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</si>
  <si>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</si>
  <si>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</si>
  <si>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</si>
  <si>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</si>
  <si>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</si>
  <si>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</si>
  <si>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</si>
  <si>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</si>
  <si>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</si>
  <si>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</si>
  <si>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</si>
  <si>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</si>
  <si>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</si>
  <si>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</si>
  <si>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</si>
  <si>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</si>
  <si>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</si>
  <si>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</si>
  <si>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</si>
  <si>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</si>
  <si>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</si>
  <si>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</si>
  <si>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</si>
  <si>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</si>
  <si>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</si>
  <si>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</si>
  <si>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</si>
  <si>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</si>
  <si>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</si>
  <si>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</si>
  <si>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</si>
  <si>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</si>
  <si>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</si>
  <si>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</si>
  <si>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</si>
  <si>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</si>
  <si>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</si>
  <si>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</si>
  <si>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</si>
  <si>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</si>
  <si>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</si>
  <si>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</si>
  <si>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</si>
  <si>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</si>
  <si>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</si>
  <si>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</si>
  <si>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</si>
  <si>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</si>
  <si>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</si>
  <si>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</si>
  <si>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</si>
  <si>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</si>
  <si>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</si>
  <si>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</si>
  <si>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</si>
  <si>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</si>
  <si>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</si>
  <si>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</si>
  <si>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</si>
  <si>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</si>
  <si>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</si>
  <si>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</si>
  <si>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</si>
  <si>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</si>
  <si>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</si>
  <si>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</si>
  <si>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</si>
  <si>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</si>
  <si>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</si>
  <si>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</si>
  <si>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</si>
  <si>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</si>
  <si>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</si>
  <si>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</si>
  <si>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</si>
  <si>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</si>
  <si>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</si>
  <si>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</si>
  <si>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</si>
  <si>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</si>
  <si>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</si>
  <si>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</si>
  <si>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</si>
  <si>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</si>
  <si>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</si>
  <si>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</si>
  <si>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</si>
  <si>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</si>
  <si>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</si>
  <si>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</si>
  <si>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</si>
  <si>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</si>
  <si>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</si>
  <si>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</si>
  <si>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</si>
  <si>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</si>
  <si>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</si>
  <si>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</si>
  <si>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</si>
  <si>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</si>
  <si>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</si>
  <si>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</si>
  <si>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</si>
  <si>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</si>
  <si>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</si>
  <si>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</si>
  <si>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</si>
  <si>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</si>
  <si>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</si>
  <si>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</si>
  <si>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</si>
  <si>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</si>
  <si>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</si>
  <si>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</si>
  <si>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</si>
  <si>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</si>
  <si>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</si>
  <si>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</si>
  <si>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</si>
  <si>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</si>
  <si>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</si>
  <si>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</si>
  <si>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</si>
  <si>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</si>
  <si>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</si>
  <si>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</si>
  <si>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</si>
  <si>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</si>
  <si>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</si>
  <si>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</si>
  <si>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</si>
  <si>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</si>
  <si>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</si>
  <si>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</si>
  <si>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</si>
  <si>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</si>
  <si>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</si>
  <si>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</si>
  <si>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</si>
  <si>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</si>
  <si>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</si>
  <si>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</si>
  <si>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</si>
  <si>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</si>
  <si>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</si>
  <si>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</si>
  <si>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</si>
  <si>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</si>
  <si>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</si>
  <si>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</si>
  <si>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</si>
  <si>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</si>
  <si>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</si>
  <si>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</si>
  <si>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</si>
  <si>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</si>
  <si>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</si>
  <si>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</si>
  <si>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</si>
  <si>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</si>
  <si>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</si>
  <si>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</si>
  <si>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</si>
  <si>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</si>
  <si>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</si>
  <si>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</si>
  <si>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</si>
  <si>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</si>
  <si>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</si>
  <si>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</si>
  <si>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</si>
  <si>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</si>
  <si>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</si>
  <si>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</si>
  <si>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</si>
  <si>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</si>
  <si>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</si>
  <si>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</si>
  <si>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</si>
  <si>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</si>
  <si>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</si>
  <si>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</si>
  <si>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</si>
  <si>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</si>
  <si>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</si>
  <si>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</si>
  <si>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</si>
  <si>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</si>
  <si>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</si>
  <si>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</si>
  <si>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</si>
  <si>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</si>
  <si>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</si>
  <si>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</si>
  <si>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</si>
  <si>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</si>
  <si>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</si>
  <si>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</si>
  <si>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</si>
  <si>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</si>
  <si>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</si>
  <si>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</si>
  <si>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</si>
  <si>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</si>
  <si>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</si>
  <si>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</si>
  <si>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</si>
  <si>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</si>
  <si>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</si>
  <si>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</si>
  <si>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</si>
  <si>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</si>
  <si>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</si>
  <si>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</si>
  <si>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</si>
  <si>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</si>
  <si>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</si>
  <si>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</si>
  <si>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</si>
  <si>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</si>
  <si>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</si>
  <si>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</si>
  <si>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</si>
  <si>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</si>
  <si>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</si>
  <si>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</si>
  <si>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</si>
  <si>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</si>
  <si>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</si>
  <si>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</si>
  <si>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</si>
  <si>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</si>
  <si>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</si>
  <si>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</si>
  <si>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</si>
  <si>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</si>
  <si>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</si>
  <si>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</si>
  <si>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</si>
  <si>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</si>
  <si>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</si>
  <si>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</si>
  <si>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</si>
  <si>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</si>
  <si>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</si>
  <si>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</si>
  <si>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</si>
  <si>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</si>
  <si>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</si>
  <si>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</si>
  <si>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</si>
  <si>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</si>
  <si>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</si>
  <si>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</si>
  <si>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</si>
  <si>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</si>
  <si>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</si>
  <si>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</si>
  <si>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</si>
  <si>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</si>
  <si>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</si>
  <si>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</si>
  <si>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</si>
  <si>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</si>
  <si>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</si>
  <si>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</si>
  <si>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</si>
  <si>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</si>
  <si>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</si>
  <si>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</si>
  <si>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</si>
  <si>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</si>
  <si>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</si>
  <si>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</si>
  <si>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</si>
  <si>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</si>
  <si>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</si>
  <si>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</si>
  <si>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</si>
  <si>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</si>
  <si>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</si>
  <si>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</si>
  <si>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</si>
  <si>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</si>
  <si>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</si>
  <si>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</si>
  <si>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</si>
  <si>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</si>
  <si>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</si>
  <si>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</si>
  <si>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</si>
  <si>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</si>
  <si>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</si>
  <si>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</si>
  <si>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</si>
  <si>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</si>
  <si>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</si>
  <si>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</si>
  <si>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</si>
  <si>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</si>
  <si>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</si>
  <si>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</si>
  <si>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</si>
  <si>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</si>
  <si>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</si>
  <si>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</si>
  <si>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</si>
  <si>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</si>
  <si>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</si>
  <si>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</si>
  <si>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</si>
  <si>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</si>
  <si>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</si>
  <si>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</si>
  <si>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</si>
  <si>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</si>
  <si>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</si>
  <si>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</si>
  <si>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</si>
  <si>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</si>
  <si>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</si>
  <si>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</si>
  <si>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</si>
  <si>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</si>
  <si>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</si>
  <si>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</si>
  <si>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</si>
  <si>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</si>
  <si>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</si>
  <si>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</si>
  <si>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</si>
  <si>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</si>
  <si>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</si>
  <si>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</si>
  <si>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</si>
  <si>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</si>
  <si>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</si>
  <si>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</si>
  <si>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</si>
  <si>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</si>
  <si>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</si>
  <si>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</si>
  <si>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</si>
  <si>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</si>
  <si>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</si>
  <si>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</si>
  <si>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</si>
  <si>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</si>
  <si>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</si>
  <si>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</si>
  <si>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</si>
  <si>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</si>
  <si>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</si>
  <si>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</si>
  <si>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</si>
  <si>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</si>
  <si>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</si>
  <si>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</si>
  <si>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</si>
  <si>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</si>
  <si>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</si>
  <si>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</si>
  <si>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</si>
  <si>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</si>
  <si>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</si>
  <si>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</si>
  <si>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</si>
  <si>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</si>
  <si>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</si>
  <si>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</si>
  <si>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</si>
  <si>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</si>
  <si>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</si>
  <si>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</si>
  <si>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</si>
  <si>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</si>
  <si>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</si>
  <si>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</si>
  <si>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</si>
  <si>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</si>
  <si>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</si>
  <si>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</si>
  <si>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</si>
  <si>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</si>
  <si>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</si>
  <si>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</si>
  <si>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</si>
  <si>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</si>
  <si>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</si>
  <si>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</si>
  <si>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</si>
  <si>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</si>
  <si>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</si>
  <si>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</si>
  <si>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</si>
  <si>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</si>
  <si>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</si>
  <si>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</si>
  <si>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</si>
  <si>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</si>
  <si>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</si>
  <si>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</si>
  <si>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</si>
  <si>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</si>
  <si>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</si>
  <si>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</si>
  <si>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</si>
  <si>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</si>
  <si>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</si>
  <si>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</si>
  <si>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</si>
  <si>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</si>
  <si>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</si>
  <si>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</si>
  <si>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</si>
  <si>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</si>
  <si>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</si>
  <si>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</si>
  <si>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</si>
  <si>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</si>
  <si>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</si>
  <si>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</si>
  <si>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</si>
  <si>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</si>
  <si>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</si>
  <si>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</si>
  <si>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</si>
  <si>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</si>
  <si>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</si>
  <si>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</si>
  <si>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</si>
  <si>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</si>
  <si>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</si>
  <si>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</si>
  <si>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</si>
  <si>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</si>
  <si>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</si>
  <si>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</si>
  <si>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</si>
  <si>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</si>
  <si>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</si>
  <si>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</si>
  <si>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</si>
  <si>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</si>
  <si>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</si>
  <si>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</si>
  <si>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</si>
  <si>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</si>
  <si>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</si>
  <si>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</si>
  <si>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</si>
  <si>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</si>
  <si>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</si>
  <si>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</si>
  <si>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</si>
  <si>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</si>
  <si>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</si>
  <si>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</si>
  <si>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</si>
  <si>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</si>
  <si>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</si>
  <si>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</si>
  <si>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</si>
  <si>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</si>
  <si>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</si>
  <si>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</si>
  <si>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</si>
  <si>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</si>
  <si>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</si>
  <si>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</si>
  <si>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</si>
  <si>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</si>
  <si>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</si>
  <si>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</si>
  <si>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</si>
  <si>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</si>
  <si>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</si>
  <si>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</si>
  <si>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</si>
  <si>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</si>
  <si>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</si>
  <si>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</si>
  <si>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</si>
  <si>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</si>
  <si>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</si>
  <si>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</si>
  <si>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</si>
  <si>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</si>
  <si>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</si>
  <si>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</si>
  <si>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</si>
  <si>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</si>
  <si>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</si>
  <si>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</si>
  <si>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</si>
  <si>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</si>
  <si>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</si>
  <si>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</si>
  <si>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</si>
  <si>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</si>
  <si>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</si>
  <si>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</si>
  <si>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</si>
  <si>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</si>
  <si>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</si>
  <si>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</si>
  <si>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</si>
  <si>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</si>
  <si>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</si>
  <si>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</si>
  <si>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</si>
  <si>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</si>
  <si>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</si>
  <si>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</si>
  <si>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</si>
  <si>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</si>
  <si>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</si>
  <si>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</si>
  <si>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</si>
  <si>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</si>
  <si>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</si>
  <si>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</si>
  <si>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</si>
  <si>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</si>
  <si>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</si>
  <si>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</si>
  <si>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</si>
  <si>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</si>
  <si>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</si>
  <si>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</si>
  <si>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</si>
  <si>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</si>
  <si>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</si>
  <si>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</si>
  <si>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</si>
  <si>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</si>
  <si>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</si>
  <si>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</si>
  <si>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</si>
  <si>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</si>
  <si>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</si>
  <si>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</si>
  <si>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</si>
  <si>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</si>
  <si>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</si>
  <si>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</si>
  <si>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</si>
  <si>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</si>
  <si>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</si>
  <si>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</si>
  <si>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</si>
  <si>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</si>
  <si>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</si>
  <si>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</si>
  <si>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</si>
  <si>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</si>
  <si>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</si>
  <si>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</si>
  <si>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</si>
  <si>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</si>
  <si>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</si>
  <si>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</si>
  <si>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</si>
  <si>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</si>
  <si>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</si>
  <si>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</si>
  <si>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</si>
  <si>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</si>
  <si>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</si>
  <si>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</si>
  <si>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</si>
  <si>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</si>
  <si>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</si>
  <si>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</si>
  <si>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</si>
  <si>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</si>
  <si>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</si>
  <si>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</si>
  <si>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</si>
  <si>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</si>
  <si>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</si>
  <si>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</si>
  <si>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</si>
  <si>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</si>
  <si>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</si>
  <si>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</si>
  <si>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</si>
  <si>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</si>
  <si>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</si>
  <si>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</si>
  <si>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</si>
  <si>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</si>
  <si>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</si>
  <si>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</si>
  <si>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</si>
  <si>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</si>
  <si>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</si>
  <si>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</si>
  <si>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</si>
  <si>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</si>
  <si>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</si>
  <si>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</si>
  <si>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</si>
  <si>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</si>
  <si>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</si>
  <si>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</si>
  <si>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</si>
  <si>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</si>
  <si>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</si>
  <si>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</si>
  <si>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</si>
  <si>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</si>
  <si>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</si>
  <si>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</si>
  <si>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</si>
  <si>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</si>
  <si>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</si>
  <si>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</si>
  <si>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</si>
  <si>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</si>
  <si>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</si>
  <si>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</si>
  <si>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</si>
  <si>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</si>
  <si>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</si>
  <si>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</si>
  <si>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</si>
  <si>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</si>
  <si>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</si>
  <si>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</si>
  <si>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</si>
  <si>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</si>
  <si>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</si>
  <si>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</si>
  <si>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</si>
  <si>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</si>
  <si>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</si>
  <si>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</si>
  <si>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</si>
  <si>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</si>
  <si>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</si>
  <si>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</si>
  <si>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</si>
  <si>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</si>
  <si>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</si>
  <si>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</si>
  <si>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</si>
  <si>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</si>
  <si>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</si>
  <si>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</si>
  <si>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</si>
  <si>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</si>
  <si>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</si>
  <si>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</si>
  <si>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</si>
  <si>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</si>
  <si>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</si>
  <si>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</si>
  <si>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</si>
  <si>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</si>
  <si>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</si>
  <si>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</si>
  <si>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</si>
  <si>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</si>
  <si>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</si>
  <si>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</si>
  <si>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</si>
  <si>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</si>
  <si>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</si>
  <si>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</si>
  <si>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</si>
  <si>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</si>
  <si>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</si>
  <si>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</si>
  <si>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</si>
  <si>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</si>
  <si>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</si>
  <si>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</si>
  <si>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</si>
  <si>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</si>
  <si>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</si>
  <si>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</si>
  <si>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</si>
  <si>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</si>
  <si>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</si>
  <si>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</si>
  <si>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</si>
  <si>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</si>
  <si>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</si>
  <si>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</si>
  <si>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</si>
  <si>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</si>
  <si>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</si>
  <si>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</si>
  <si>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</si>
  <si>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</si>
  <si>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</si>
  <si>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</si>
  <si>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</si>
  <si>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</si>
  <si>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</si>
  <si>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</si>
  <si>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</si>
  <si>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</si>
  <si>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</si>
  <si>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</si>
  <si>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</si>
  <si>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</si>
  <si>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</si>
  <si>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</si>
  <si>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</si>
  <si>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</si>
  <si>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</si>
  <si>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</si>
  <si>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</si>
  <si>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</si>
  <si>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</si>
  <si>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</si>
  <si>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</si>
  <si>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</si>
  <si>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</si>
  <si>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</si>
  <si>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</si>
  <si>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</si>
  <si>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</si>
  <si>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</si>
  <si>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</si>
  <si>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</si>
  <si>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</si>
  <si>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</si>
  <si>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</si>
  <si>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</si>
  <si>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</si>
  <si>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</si>
  <si>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</si>
  <si>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</si>
  <si>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</si>
  <si>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</si>
  <si>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</si>
  <si>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</si>
  <si>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</si>
  <si>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</si>
  <si>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</si>
  <si>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</si>
  <si>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</si>
  <si>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</si>
  <si>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</si>
  <si>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</si>
  <si>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</si>
  <si>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</si>
  <si>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</si>
  <si>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</si>
  <si>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</si>
  <si>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</si>
  <si>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</si>
  <si>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</si>
  <si>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</si>
  <si>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</si>
  <si>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</si>
  <si>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</si>
  <si>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</si>
  <si>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</si>
  <si>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</si>
  <si>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</si>
  <si>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</si>
  <si>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</si>
  <si>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</si>
  <si>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</si>
  <si>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</si>
  <si>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</si>
  <si>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</si>
  <si>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</si>
  <si>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</si>
  <si>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</si>
  <si>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</si>
  <si>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</si>
  <si>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</si>
  <si>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</si>
  <si>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</si>
  <si>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</si>
  <si>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</si>
  <si>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</si>
  <si>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</si>
  <si>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</si>
  <si>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</si>
  <si>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</si>
  <si>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</si>
  <si>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</si>
  <si>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</si>
  <si>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</si>
  <si>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</si>
  <si>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</si>
  <si>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</si>
  <si>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</si>
  <si>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</si>
  <si>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</si>
  <si>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</si>
  <si>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</si>
  <si>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</si>
  <si>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</si>
  <si>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</si>
  <si>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</si>
  <si>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</si>
  <si>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</si>
  <si>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</si>
  <si>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</si>
  <si>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</si>
  <si>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</si>
  <si>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</si>
  <si>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</si>
  <si>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</si>
  <si>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</si>
  <si>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</si>
  <si>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</si>
  <si>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</si>
  <si>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</si>
  <si>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</si>
  <si>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</si>
  <si>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</si>
  <si>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</si>
  <si>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</si>
  <si>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</si>
  <si>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</si>
  <si>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</si>
  <si>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</si>
  <si>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</si>
  <si>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</si>
  <si>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</si>
  <si>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</si>
  <si>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</si>
  <si>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</si>
  <si>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</si>
  <si>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</si>
  <si>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</si>
  <si>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</si>
  <si>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</si>
  <si>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</si>
  <si>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</si>
  <si>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</si>
  <si>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</si>
  <si>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</si>
  <si>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</si>
  <si>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</si>
  <si>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</si>
  <si>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</si>
  <si>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</si>
  <si>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</si>
  <si>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</si>
  <si>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</si>
  <si>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</si>
  <si>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</si>
  <si>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</si>
  <si>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</si>
  <si>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</si>
  <si>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</si>
  <si>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</si>
  <si>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</si>
  <si>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</si>
  <si>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</si>
  <si>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</si>
  <si>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</si>
  <si>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</si>
  <si>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</si>
  <si>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</si>
  <si>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</si>
  <si>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</si>
  <si>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</si>
  <si>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</si>
  <si>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</si>
  <si>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</si>
  <si>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</si>
  <si>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</si>
  <si>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</si>
  <si>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</si>
  <si>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</si>
  <si>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</si>
  <si>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</si>
  <si>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</si>
  <si>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</si>
  <si>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</si>
  <si>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</si>
  <si>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</si>
  <si>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</si>
  <si>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</si>
  <si>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</si>
  <si>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</si>
  <si>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</si>
  <si>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</si>
  <si>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</si>
  <si>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</si>
  <si>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</si>
  <si>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</si>
  <si>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</si>
  <si>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</si>
  <si>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</si>
  <si>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</si>
  <si>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</si>
  <si>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</si>
  <si>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</si>
  <si>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</si>
  <si>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</si>
  <si>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</si>
  <si>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</si>
  <si>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</si>
  <si>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</si>
  <si>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</si>
  <si>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</si>
  <si>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</si>
  <si>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</si>
  <si>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</si>
  <si>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</si>
  <si>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</si>
  <si>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</si>
  <si>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</si>
  <si>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</si>
  <si>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</si>
  <si>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</si>
  <si>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</si>
  <si>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</si>
  <si>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</si>
  <si>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</si>
  <si>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</si>
  <si>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</si>
  <si>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</si>
  <si>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</si>
  <si>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</si>
  <si>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</si>
  <si>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</si>
  <si>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</si>
  <si>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</si>
  <si>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</si>
  <si>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</si>
  <si>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</si>
  <si>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</si>
  <si>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</si>
  <si>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</si>
  <si>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</si>
  <si>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</si>
  <si>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</si>
  <si>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</si>
  <si>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</si>
  <si>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</si>
  <si>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</si>
  <si>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</si>
  <si>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</si>
  <si>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</si>
  <si>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</si>
  <si>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</si>
  <si>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</si>
  <si>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</si>
  <si>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</si>
  <si>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</si>
  <si>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</si>
  <si>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</si>
  <si>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</si>
  <si>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</si>
  <si>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</si>
  <si>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</si>
  <si>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</si>
  <si>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</si>
  <si>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</si>
  <si>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</si>
  <si>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</si>
  <si>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</si>
  <si>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</si>
  <si>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</si>
  <si>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</si>
  <si>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</si>
  <si>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</si>
  <si>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</si>
  <si>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</si>
  <si>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</si>
  <si>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</si>
  <si>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</si>
  <si>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</si>
  <si>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</si>
  <si>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</si>
  <si>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</si>
  <si>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</si>
  <si>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</si>
  <si>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</si>
  <si>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</si>
  <si>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</si>
  <si>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</si>
  <si>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</si>
  <si>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</si>
  <si>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</si>
  <si>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</si>
  <si>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</si>
  <si>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</si>
  <si>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</si>
  <si>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</si>
  <si>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</si>
  <si>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</si>
  <si>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</si>
  <si>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</si>
  <si>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</si>
  <si>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</si>
  <si>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</si>
  <si>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</si>
  <si>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</si>
  <si>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</si>
  <si>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</si>
  <si>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</si>
  <si>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</si>
  <si>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</si>
  <si>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</si>
  <si>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</si>
  <si>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</si>
  <si>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</si>
  <si>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</si>
  <si>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</si>
  <si>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</si>
  <si>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</si>
  <si>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</si>
  <si>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</si>
  <si>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</si>
  <si>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</si>
  <si>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</si>
  <si>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</si>
  <si>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</si>
  <si>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</si>
  <si>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</si>
  <si>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</si>
  <si>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</si>
  <si>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</si>
  <si>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</si>
  <si>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</si>
  <si>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</si>
  <si>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</si>
  <si>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</si>
  <si>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</si>
  <si>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</si>
  <si>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</si>
  <si>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</si>
  <si>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</si>
  <si>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</si>
  <si>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</si>
  <si>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</si>
  <si>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</si>
  <si>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</si>
  <si>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</si>
  <si>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</si>
  <si>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</si>
  <si>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</si>
  <si>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</si>
  <si>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</si>
  <si>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</si>
  <si>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</si>
  <si>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</si>
  <si>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</si>
  <si>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</si>
  <si>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</si>
  <si>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</si>
  <si>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</si>
  <si>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</si>
  <si>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</si>
  <si>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</si>
  <si>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</si>
  <si>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</si>
  <si>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</si>
  <si>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</si>
  <si>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</si>
  <si>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</si>
  <si>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</si>
  <si>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</si>
  <si>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</si>
  <si>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</si>
  <si>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</si>
  <si>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</si>
  <si>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</si>
  <si>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</si>
  <si>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</si>
  <si>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</si>
  <si>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</si>
  <si>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</si>
  <si>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</si>
  <si>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</si>
  <si>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</si>
  <si>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</si>
  <si>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</si>
  <si>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</si>
  <si>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</si>
  <si>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</si>
  <si>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</si>
  <si>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</si>
  <si>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</si>
  <si>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</si>
  <si>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</si>
  <si>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</si>
  <si>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</si>
  <si>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</si>
  <si>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</si>
  <si>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</si>
  <si>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</si>
  <si>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</si>
  <si>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</si>
  <si>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</si>
  <si>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</si>
  <si>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</si>
  <si>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</si>
  <si>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</si>
  <si>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</si>
  <si>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</si>
  <si>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</si>
  <si>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</si>
  <si>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</si>
  <si>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</si>
  <si>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</si>
  <si>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</si>
  <si>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</si>
  <si>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</si>
  <si>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</si>
  <si>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</si>
  <si>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</si>
  <si>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</si>
  <si>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</si>
  <si>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</si>
  <si>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</si>
  <si>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</si>
  <si>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</si>
  <si>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</si>
  <si>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</si>
  <si>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</si>
  <si>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</si>
  <si>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</si>
  <si>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</si>
  <si>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</si>
  <si>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</si>
  <si>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</si>
  <si>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</si>
  <si>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</si>
  <si>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</si>
  <si>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</si>
  <si>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</si>
  <si>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</si>
  <si>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</si>
  <si>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</si>
  <si>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</si>
  <si>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</si>
  <si>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</si>
  <si>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</si>
  <si>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</si>
  <si>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</si>
  <si>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</si>
  <si>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</si>
  <si>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</si>
  <si>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</si>
  <si>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</si>
  <si>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</si>
  <si>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</si>
  <si>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</si>
  <si>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</si>
  <si>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</si>
  <si>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</si>
  <si>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</si>
  <si>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</si>
  <si>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</si>
  <si>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</si>
  <si>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</si>
  <si>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</si>
  <si>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</si>
  <si>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</si>
  <si>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</si>
  <si>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</si>
  <si>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</si>
  <si>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</si>
  <si>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</si>
  <si>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</si>
  <si>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</si>
  <si>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</si>
  <si>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</si>
  <si>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</si>
  <si>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</si>
  <si>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</si>
  <si>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</si>
  <si>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</si>
  <si>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</si>
  <si>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</si>
  <si>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</si>
  <si>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</si>
  <si>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</si>
  <si>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</si>
  <si>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</si>
  <si>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</si>
  <si>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</si>
  <si>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</si>
  <si>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</si>
  <si>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</si>
  <si>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</si>
  <si>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</si>
  <si>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</si>
  <si>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</si>
  <si>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</si>
  <si>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</si>
  <si>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</si>
  <si>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</si>
  <si>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</si>
  <si>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</si>
  <si>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</si>
  <si>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</si>
  <si>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</si>
  <si>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</si>
  <si>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</si>
  <si>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</si>
  <si>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</si>
  <si>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</si>
  <si>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</si>
  <si>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</si>
  <si>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</si>
  <si>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</si>
  <si>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</si>
  <si>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</si>
  <si>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</si>
  <si>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</si>
  <si>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</si>
  <si>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</si>
  <si>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</si>
  <si>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</si>
  <si>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</si>
  <si>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</si>
  <si>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</si>
  <si>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</si>
  <si>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</si>
  <si>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</si>
  <si>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</si>
  <si>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</si>
  <si>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</si>
  <si>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</si>
  <si>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</si>
  <si>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</si>
  <si>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</si>
  <si>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</si>
  <si>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</si>
  <si>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</si>
  <si>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</si>
  <si>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</si>
  <si>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</si>
  <si>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</si>
  <si>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</si>
  <si>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</si>
  <si>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</si>
  <si>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</si>
  <si>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</si>
  <si>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</si>
  <si>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</si>
  <si>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</si>
  <si>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</si>
  <si>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</si>
  <si>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</si>
  <si>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</si>
  <si>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</si>
  <si>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</si>
  <si>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</si>
  <si>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</si>
  <si>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</si>
  <si>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</si>
  <si>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</si>
  <si>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</si>
  <si>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</si>
  <si>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</si>
  <si>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</si>
  <si>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</si>
  <si>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</si>
  <si>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</si>
  <si>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</si>
  <si>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</si>
  <si>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</si>
  <si>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</si>
  <si>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</si>
  <si>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</si>
  <si>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</si>
  <si>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</si>
  <si>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</si>
  <si>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</si>
  <si>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</si>
  <si>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</si>
  <si>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</si>
  <si>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</si>
  <si>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</si>
  <si>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</si>
  <si>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</si>
  <si>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</si>
  <si>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</si>
  <si>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</si>
  <si>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</si>
  <si>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</si>
  <si>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</si>
  <si>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</si>
  <si>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</si>
  <si>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</si>
  <si>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</si>
  <si>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</si>
  <si>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</si>
  <si>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</si>
  <si>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</si>
  <si>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</si>
  <si>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</si>
  <si>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</si>
  <si>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</si>
  <si>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</si>
  <si>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</si>
  <si>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</si>
  <si>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</si>
  <si>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</si>
  <si>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</si>
  <si>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</si>
  <si>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</si>
  <si>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</si>
  <si>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</si>
  <si>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</si>
  <si>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</si>
  <si>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</si>
  <si>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</si>
  <si>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</si>
  <si>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</si>
  <si>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</si>
  <si>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</si>
  <si>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</si>
  <si>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</si>
  <si>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</si>
  <si>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</si>
  <si>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</si>
  <si>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</si>
  <si>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</si>
  <si>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</si>
  <si>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</si>
  <si>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</si>
  <si>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</si>
  <si>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</si>
  <si>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</si>
  <si>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</si>
  <si>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</si>
  <si>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</si>
  <si>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</si>
  <si>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</si>
  <si>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</si>
  <si>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</si>
  <si>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</si>
  <si>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</si>
  <si>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</si>
  <si>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</si>
  <si>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</si>
  <si>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</si>
  <si>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</si>
  <si>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</si>
  <si>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</si>
  <si>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</si>
  <si>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</si>
  <si>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</si>
  <si>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</si>
  <si>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</si>
  <si>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</si>
  <si>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</si>
  <si>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</si>
  <si>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</si>
  <si>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</si>
  <si>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</si>
  <si>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</si>
  <si>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</si>
  <si>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</si>
  <si>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</si>
  <si>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</si>
  <si>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</si>
  <si>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</si>
  <si>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</si>
  <si>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</si>
  <si>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</si>
  <si>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</si>
  <si>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</si>
  <si>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</si>
  <si>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</si>
  <si>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</si>
  <si>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</si>
  <si>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</si>
  <si>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</si>
  <si>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</si>
  <si>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</si>
  <si>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</si>
  <si>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</si>
  <si>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</si>
  <si>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</si>
  <si>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</si>
  <si>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</si>
  <si>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</si>
  <si>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</si>
  <si>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</si>
  <si>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</si>
  <si>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</si>
  <si>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</si>
  <si>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</si>
  <si>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</si>
  <si>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</si>
  <si>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</si>
  <si>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</si>
  <si>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</si>
  <si>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</si>
  <si>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</si>
  <si>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</si>
  <si>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</si>
  <si>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</si>
  <si>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</si>
  <si>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</si>
  <si>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</si>
  <si>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</si>
  <si>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</si>
  <si>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</si>
  <si>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</si>
  <si>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</si>
  <si>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</si>
  <si>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</si>
  <si>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</si>
  <si>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</si>
  <si>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</si>
  <si>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</si>
  <si>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</si>
  <si>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</si>
  <si>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</si>
  <si>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</si>
  <si>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</si>
  <si>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</si>
  <si>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</si>
  <si>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</si>
  <si>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</si>
  <si>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</si>
  <si>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</si>
  <si>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</si>
  <si>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</si>
  <si>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</si>
  <si>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</si>
  <si>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</si>
  <si>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</si>
  <si>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</si>
  <si>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</si>
  <si>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</si>
  <si>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</si>
  <si>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</si>
  <si>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</si>
  <si>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</si>
  <si>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</si>
  <si>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</si>
  <si>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</si>
  <si>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</si>
  <si>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</si>
  <si>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</si>
  <si>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</si>
  <si>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</si>
  <si>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</si>
  <si>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</si>
  <si>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</si>
  <si>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</si>
  <si>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</si>
  <si>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</si>
  <si>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</si>
  <si>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</si>
  <si>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</si>
  <si>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</si>
  <si>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</si>
  <si>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</si>
  <si>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</si>
  <si>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</si>
  <si>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</si>
  <si>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</si>
  <si>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</si>
  <si>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</si>
  <si>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</si>
  <si>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</si>
  <si>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</si>
  <si>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</si>
  <si>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</si>
  <si>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</si>
  <si>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</si>
  <si>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</si>
  <si>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</si>
  <si>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</si>
  <si>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</si>
  <si>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</si>
  <si>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</si>
  <si>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</si>
  <si>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</si>
  <si>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</si>
  <si>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</si>
  <si>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</si>
  <si>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</si>
  <si>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</si>
  <si>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</si>
  <si>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</si>
  <si>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</si>
  <si>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</si>
  <si>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</si>
  <si>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</si>
  <si>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</si>
  <si>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</si>
  <si>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</si>
  <si>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</si>
  <si>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</si>
  <si>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</si>
  <si>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</si>
  <si>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</si>
  <si>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</si>
  <si>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</si>
  <si>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</si>
  <si>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</si>
  <si>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</si>
  <si>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</si>
  <si>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</si>
  <si>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</si>
  <si>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</si>
  <si>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</si>
  <si>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</si>
  <si>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</si>
  <si>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</si>
  <si>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</si>
  <si>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</si>
  <si>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</si>
  <si>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</si>
  <si>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</si>
  <si>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</si>
  <si>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</si>
  <si>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</si>
  <si>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</si>
  <si>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</si>
  <si>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</si>
  <si>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</si>
  <si>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</si>
  <si>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</si>
  <si>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</si>
  <si>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</si>
  <si>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</si>
  <si>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</si>
  <si>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</si>
  <si>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</si>
  <si>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</si>
  <si>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</si>
  <si>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</si>
  <si>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</si>
  <si>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</si>
  <si>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</si>
  <si>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</si>
  <si>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</si>
  <si>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</si>
  <si>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</si>
  <si>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</si>
  <si>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</si>
  <si>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</si>
  <si>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</si>
  <si>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</si>
  <si>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</si>
  <si>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</si>
  <si>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</si>
  <si>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</si>
  <si>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</si>
  <si>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</si>
  <si>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</si>
  <si>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</si>
  <si>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</si>
  <si>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</si>
  <si>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</si>
  <si>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</si>
  <si>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</si>
  <si>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</si>
  <si>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</si>
  <si>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</si>
  <si>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</si>
  <si>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</si>
  <si>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</si>
  <si>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</si>
  <si>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</si>
  <si>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</si>
  <si>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</si>
  <si>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</si>
  <si>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</si>
  <si>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</si>
  <si>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</si>
  <si>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</si>
  <si>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</si>
  <si>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</si>
  <si>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</si>
  <si>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</si>
  <si>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</si>
  <si>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</si>
  <si>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</si>
  <si>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</si>
  <si>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</si>
  <si>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</si>
  <si>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</si>
  <si>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</si>
  <si>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</si>
  <si>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</si>
  <si>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</si>
  <si>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</si>
  <si>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</si>
  <si>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</si>
  <si>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</si>
  <si>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</si>
  <si>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</si>
  <si>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</si>
  <si>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</si>
  <si>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</si>
  <si>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</si>
  <si>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</si>
  <si>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</si>
  <si>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</si>
  <si>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</si>
  <si>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</si>
  <si>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</si>
  <si>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</si>
  <si>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</si>
  <si>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</si>
  <si>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</si>
  <si>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</si>
  <si>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</si>
  <si>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</si>
  <si>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</si>
  <si>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</si>
  <si>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</si>
  <si>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</si>
  <si>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</si>
  <si>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</si>
  <si>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</si>
  <si>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</si>
  <si>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</si>
  <si>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</si>
  <si>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</si>
  <si>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</si>
  <si>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</si>
  <si>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</si>
  <si>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</si>
  <si>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</si>
  <si>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</si>
  <si>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</si>
  <si>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</si>
  <si>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</si>
  <si>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</si>
  <si>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</si>
  <si>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</si>
  <si>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</si>
  <si>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</si>
  <si>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</si>
  <si>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</si>
  <si>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</si>
  <si>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</si>
  <si>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</si>
  <si>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</si>
  <si>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</si>
  <si>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</si>
  <si>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</si>
  <si>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</si>
  <si>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</si>
  <si>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</si>
  <si>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</si>
  <si>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</si>
  <si>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</si>
  <si>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</si>
  <si>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</si>
  <si>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</si>
  <si>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</si>
  <si>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</si>
  <si>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</si>
  <si>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</si>
  <si>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</si>
  <si>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</si>
  <si>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</si>
  <si>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</si>
  <si>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</si>
  <si>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</si>
  <si>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</si>
  <si>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</si>
  <si>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</si>
  <si>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</si>
  <si>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</si>
  <si>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</si>
  <si>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</si>
  <si>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</si>
  <si>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</si>
  <si>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</si>
  <si>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</si>
  <si>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</si>
  <si>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</si>
  <si>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</si>
  <si>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</si>
  <si>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</si>
  <si>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</si>
  <si>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</si>
  <si>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</si>
  <si>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</si>
  <si>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</si>
  <si>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</si>
  <si>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</si>
  <si>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</si>
  <si>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</si>
  <si>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</si>
  <si>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</si>
  <si>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</si>
  <si>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</si>
  <si>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</si>
  <si>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</si>
  <si>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</si>
  <si>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</si>
  <si>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</si>
  <si>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</si>
  <si>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</si>
  <si>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</si>
  <si>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</si>
  <si>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</si>
  <si>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</si>
  <si>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</si>
  <si>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</si>
  <si>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</si>
  <si>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</si>
  <si>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</si>
  <si>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</si>
  <si>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</si>
  <si>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</si>
  <si>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</si>
  <si>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</si>
  <si>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</si>
  <si>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</si>
  <si>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</si>
  <si>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</si>
  <si>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</si>
  <si>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</si>
  <si>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</si>
  <si>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</si>
  <si>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</si>
  <si>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</si>
  <si>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</si>
  <si>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</si>
  <si>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</si>
  <si>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</si>
  <si>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</si>
  <si>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</si>
  <si>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</si>
  <si>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</si>
  <si>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</si>
  <si>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</si>
  <si>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</si>
  <si>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</si>
  <si>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</si>
  <si>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</si>
  <si>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</si>
  <si>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</si>
  <si>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</si>
  <si>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</si>
  <si>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</si>
  <si>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</si>
  <si>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</si>
  <si>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</si>
  <si>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</si>
  <si>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</si>
  <si>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</si>
  <si>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</si>
  <si>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</si>
  <si>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</si>
  <si>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</si>
  <si>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</si>
  <si>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</si>
  <si>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</si>
  <si>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</si>
  <si>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</si>
  <si>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</si>
  <si>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</si>
  <si>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</si>
  <si>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</si>
  <si>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</si>
  <si>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</si>
  <si>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</si>
  <si>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</si>
  <si>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</si>
  <si>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</si>
  <si>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</si>
  <si>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</si>
  <si>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</si>
  <si>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</si>
  <si>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</si>
  <si>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</si>
  <si>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</si>
  <si>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</si>
  <si>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</si>
  <si>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</si>
  <si>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</si>
  <si>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</si>
  <si>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</si>
  <si>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</si>
  <si>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</si>
  <si>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</si>
  <si>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</si>
  <si>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</si>
  <si>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</si>
  <si>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</si>
  <si>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</si>
  <si>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</si>
  <si>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</si>
  <si>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</si>
  <si>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</si>
  <si>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</si>
  <si>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</si>
  <si>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</si>
  <si>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</si>
  <si>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</si>
  <si>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</si>
  <si>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</si>
  <si>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</si>
  <si>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</si>
  <si>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</si>
  <si>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</si>
  <si>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</si>
  <si>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</si>
  <si>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</si>
  <si>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</si>
  <si>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</si>
  <si>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</si>
  <si>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</si>
  <si>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</si>
  <si>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</si>
  <si>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</si>
  <si>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</si>
  <si>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</si>
  <si>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</si>
  <si>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</si>
  <si>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</si>
  <si>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</si>
  <si>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</si>
  <si>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</si>
  <si>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</si>
  <si>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</si>
  <si>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</si>
  <si>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</si>
  <si>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</si>
  <si>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</si>
  <si>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</si>
  <si>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</si>
  <si>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</si>
  <si>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</si>
  <si>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</si>
  <si>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</si>
  <si>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</si>
  <si>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</si>
  <si>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</si>
  <si>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</si>
  <si>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</si>
  <si>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</si>
  <si>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</si>
  <si>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</si>
  <si>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</si>
  <si>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</si>
  <si>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</si>
  <si>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</si>
  <si>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</si>
  <si>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</si>
  <si>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</si>
  <si>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</si>
  <si>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</si>
  <si>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</si>
  <si>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</si>
  <si>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</si>
  <si>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</si>
  <si>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</si>
  <si>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</si>
  <si>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</si>
  <si>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</si>
  <si>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</si>
  <si>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</si>
  <si>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</si>
  <si>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</si>
  <si>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</si>
  <si>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</si>
  <si>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</si>
  <si>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</si>
  <si>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</si>
  <si>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</si>
  <si>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</si>
  <si>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</si>
  <si>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</si>
  <si>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</si>
  <si>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</si>
  <si>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</si>
  <si>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</si>
  <si>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</si>
  <si>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</si>
  <si>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</si>
  <si>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</si>
  <si>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</si>
  <si>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</si>
  <si>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</si>
  <si>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</si>
  <si>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</si>
  <si>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</si>
  <si>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</si>
  <si>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</si>
  <si>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</si>
  <si>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</si>
  <si>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</si>
  <si>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</si>
  <si>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</si>
  <si>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</si>
  <si>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</si>
  <si>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</si>
  <si>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</si>
  <si>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</si>
  <si>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</si>
  <si>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</si>
  <si>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</si>
  <si>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</si>
  <si>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</si>
  <si>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</si>
  <si>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</si>
  <si>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</si>
  <si>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</si>
  <si>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</si>
  <si>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</si>
  <si>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</si>
  <si>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</si>
  <si>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</si>
  <si>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</si>
  <si>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</si>
  <si>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</si>
  <si>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</si>
  <si>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</si>
  <si>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</si>
  <si>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</si>
  <si>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</si>
  <si>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</si>
  <si>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</si>
  <si>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</si>
  <si>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</si>
  <si>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</si>
  <si>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</si>
  <si>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</si>
  <si>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</si>
  <si>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</si>
  <si>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</si>
  <si>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</si>
  <si>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</si>
  <si>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</si>
  <si>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</si>
  <si>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</si>
  <si>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</si>
  <si>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</si>
  <si>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</si>
  <si>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</si>
  <si>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</si>
  <si>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</si>
  <si>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</si>
  <si>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</si>
  <si>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</si>
  <si>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</si>
  <si>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</si>
  <si>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</si>
  <si>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</si>
  <si>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</si>
  <si>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</si>
  <si>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</si>
  <si>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</si>
  <si>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</si>
  <si>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</si>
  <si>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</si>
  <si>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</si>
  <si>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</si>
  <si>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</si>
  <si>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</si>
  <si>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</si>
  <si>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</si>
  <si>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</si>
  <si>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</si>
  <si>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</si>
  <si>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</si>
  <si>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</si>
  <si>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</si>
  <si>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</si>
  <si>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</si>
  <si>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</si>
  <si>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</si>
  <si>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</si>
  <si>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</si>
  <si>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</si>
  <si>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</si>
  <si>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</si>
  <si>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</si>
  <si>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</si>
  <si>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</si>
  <si>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</si>
  <si>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</si>
  <si>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</si>
  <si>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</si>
  <si>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</si>
  <si>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</si>
  <si>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</si>
  <si>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</si>
  <si>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</si>
  <si>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</si>
  <si>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</si>
  <si>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</si>
  <si>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</si>
  <si>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</si>
  <si>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</si>
  <si>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</si>
  <si>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</si>
  <si>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</si>
  <si>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</si>
  <si>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</si>
  <si>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</si>
  <si>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</si>
  <si>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</si>
  <si>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</si>
  <si>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</si>
  <si>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</si>
  <si>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</si>
  <si>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</si>
  <si>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</si>
  <si>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</si>
  <si>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</si>
  <si>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</si>
  <si>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</si>
  <si>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</si>
  <si>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</si>
  <si>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</si>
  <si>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</si>
  <si>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</si>
  <si>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</si>
  <si>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</si>
  <si>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</si>
  <si>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</si>
  <si>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</si>
  <si>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</si>
  <si>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</si>
  <si>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</si>
  <si>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</si>
  <si>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</si>
  <si>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</si>
  <si>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</si>
  <si>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</si>
  <si>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</si>
  <si>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</si>
  <si>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</si>
  <si>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</si>
  <si>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</si>
  <si>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</si>
  <si>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</si>
  <si>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</si>
  <si>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</si>
  <si>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</si>
  <si>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</si>
  <si>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</si>
  <si>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</si>
  <si>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</si>
  <si>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</si>
  <si>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</si>
  <si>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</si>
  <si>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</si>
  <si>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</si>
  <si>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</si>
  <si>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</si>
  <si>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</si>
  <si>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</si>
  <si>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</si>
  <si>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</si>
  <si>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</si>
  <si>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</si>
  <si>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</si>
  <si>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</si>
  <si>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</si>
  <si>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</si>
  <si>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</si>
  <si>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</si>
  <si>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</si>
  <si>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</si>
  <si>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</si>
  <si>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</si>
  <si>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</si>
  <si>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</si>
  <si>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</si>
  <si>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</si>
  <si>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</si>
  <si>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</si>
  <si>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</si>
  <si>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</si>
  <si>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</si>
  <si>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</si>
  <si>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</si>
  <si>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</si>
  <si>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</si>
  <si>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</si>
  <si>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</si>
  <si>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</si>
  <si>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</si>
  <si>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</si>
  <si>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</si>
  <si>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</si>
  <si>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</si>
  <si>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</si>
  <si>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</si>
  <si>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</si>
  <si>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</si>
  <si>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</si>
  <si>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</si>
  <si>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</si>
  <si>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</si>
  <si>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</si>
  <si>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</si>
  <si>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</si>
  <si>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</si>
  <si>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</si>
  <si>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</si>
  <si>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</si>
  <si>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</si>
  <si>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</si>
  <si>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</si>
  <si>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</si>
  <si>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</si>
  <si>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</si>
  <si>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</si>
  <si>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</si>
  <si>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</si>
  <si>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</si>
  <si>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</si>
  <si>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</si>
  <si>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</si>
  <si>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</si>
  <si>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</si>
  <si>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</si>
  <si>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</si>
  <si>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</si>
  <si>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</si>
  <si>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</si>
  <si>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</si>
  <si>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</si>
  <si>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</si>
  <si>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</si>
  <si>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</si>
  <si>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</si>
  <si>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</si>
  <si>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</si>
  <si>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</si>
  <si>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</si>
  <si>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</si>
  <si>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</si>
  <si>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</si>
  <si>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</si>
  <si>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</si>
  <si>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</si>
  <si>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</si>
  <si>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</si>
  <si>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</si>
  <si>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</si>
  <si>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</si>
  <si>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</si>
  <si>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</si>
  <si>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</si>
  <si>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</si>
  <si>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</si>
  <si>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</si>
  <si>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</si>
  <si>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</si>
  <si>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</si>
  <si>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</si>
  <si>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</si>
  <si>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</si>
  <si>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</si>
  <si>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</si>
  <si>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</si>
  <si>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</si>
  <si>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</si>
  <si>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</si>
  <si>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</si>
  <si>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</si>
  <si>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</si>
  <si>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</si>
  <si>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</si>
  <si>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</si>
  <si>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</si>
  <si>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</si>
  <si>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</si>
  <si>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</si>
  <si>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</si>
  <si>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</si>
  <si>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</si>
  <si>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</si>
  <si>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</si>
  <si>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</si>
  <si>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</si>
  <si>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</si>
  <si>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</si>
  <si>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</si>
  <si>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</si>
  <si>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</si>
  <si>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</si>
  <si>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</si>
  <si>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</si>
  <si>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</si>
  <si>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</si>
  <si>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</si>
  <si>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</si>
  <si>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</si>
  <si>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</si>
  <si>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</si>
  <si>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</si>
  <si>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</si>
  <si>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</si>
  <si>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</si>
  <si>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</si>
  <si>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</si>
  <si>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</si>
  <si>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</si>
  <si>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</si>
  <si>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</si>
  <si>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</si>
  <si>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</si>
  <si>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</si>
  <si>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</si>
  <si>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</si>
  <si>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</si>
  <si>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</si>
  <si>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</si>
  <si>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</si>
  <si>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</si>
  <si>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</si>
  <si>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</si>
  <si>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</si>
  <si>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</si>
  <si>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</si>
  <si>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</si>
  <si>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</si>
  <si>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</si>
  <si>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</si>
  <si>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</si>
  <si>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</si>
  <si>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</si>
  <si>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</si>
  <si>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</si>
  <si>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</si>
  <si>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</si>
  <si>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</si>
  <si>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</si>
  <si>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</si>
  <si>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</si>
  <si>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</si>
  <si>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</si>
  <si>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</si>
  <si>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</si>
  <si>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</si>
  <si>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</si>
  <si>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</si>
  <si>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</si>
  <si>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</si>
  <si>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</si>
  <si>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</si>
  <si>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</si>
  <si>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</si>
  <si>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</si>
  <si>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</si>
  <si>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</si>
  <si>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</si>
  <si>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</si>
  <si>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</si>
  <si>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</si>
  <si>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</si>
  <si>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</si>
  <si>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</si>
  <si>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</si>
  <si>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</si>
  <si>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</si>
  <si>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</si>
  <si>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</si>
  <si>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</si>
  <si>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</si>
  <si>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</si>
  <si>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</si>
  <si>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</si>
  <si>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</si>
  <si>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</si>
  <si>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</si>
  <si>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</si>
  <si>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</si>
  <si>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</si>
  <si>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</si>
  <si>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</si>
  <si>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</si>
  <si>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</si>
  <si>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</si>
  <si>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</si>
  <si>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</si>
  <si>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</si>
  <si>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</si>
  <si>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</si>
  <si>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</si>
  <si>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</si>
  <si>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</si>
  <si>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</si>
  <si>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</si>
  <si>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</si>
  <si>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</si>
  <si>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</si>
  <si>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</si>
  <si>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</si>
  <si>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</si>
  <si>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</si>
  <si>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</si>
  <si>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</si>
  <si>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</si>
  <si>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</si>
  <si>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</si>
  <si>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</si>
  <si>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</si>
  <si>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</si>
  <si>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</si>
  <si>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</si>
  <si>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</si>
  <si>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</si>
  <si>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</si>
  <si>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</si>
  <si>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</si>
  <si>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</si>
  <si>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</si>
  <si>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</si>
  <si>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</si>
  <si>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</si>
  <si>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</si>
  <si>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</si>
  <si>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</si>
  <si>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</si>
  <si>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</si>
  <si>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</si>
  <si>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</si>
  <si>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</si>
  <si>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</si>
  <si>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</si>
  <si>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</si>
  <si>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</si>
  <si>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</si>
  <si>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</si>
  <si>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</si>
  <si>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</si>
  <si>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</si>
  <si>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</si>
  <si>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</si>
  <si>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</si>
  <si>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</si>
  <si>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</si>
  <si>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</si>
  <si>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</si>
  <si>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</si>
  <si>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</si>
  <si>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</si>
  <si>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</si>
  <si>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</si>
  <si>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</si>
  <si>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</si>
  <si>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</si>
  <si>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</si>
  <si>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</si>
  <si>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</si>
  <si>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</si>
  <si>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</si>
  <si>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</si>
  <si>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</si>
  <si>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</si>
  <si>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</si>
  <si>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</si>
  <si>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</si>
  <si>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</si>
  <si>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</si>
  <si>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</si>
  <si>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</si>
  <si>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</si>
  <si>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</si>
  <si>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</si>
  <si>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</si>
  <si>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</si>
  <si>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</si>
  <si>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</si>
  <si>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</si>
  <si>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</si>
  <si>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</si>
  <si>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</si>
  <si>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</si>
  <si>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</si>
  <si>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</si>
  <si>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</si>
  <si>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</si>
  <si>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</si>
  <si>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</si>
  <si>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</si>
  <si>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</si>
  <si>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</si>
  <si>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</si>
  <si>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</si>
  <si>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</si>
  <si>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</si>
  <si>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</si>
  <si>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</si>
  <si>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</si>
  <si>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</si>
  <si>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</si>
  <si>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</si>
  <si>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</si>
  <si>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</si>
  <si>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</si>
  <si>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</si>
  <si>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</si>
  <si>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</si>
  <si>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</si>
  <si>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</si>
  <si>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</si>
  <si>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</si>
  <si>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</si>
  <si>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</si>
  <si>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</si>
  <si>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</si>
  <si>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</si>
  <si>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</si>
  <si>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</si>
  <si>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</si>
  <si>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</si>
  <si>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</si>
  <si>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</si>
  <si>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</si>
  <si>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</si>
  <si>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</si>
  <si>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</si>
  <si>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</si>
  <si>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</si>
  <si>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</si>
  <si>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</si>
  <si>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</si>
  <si>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</si>
  <si>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</si>
  <si>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</si>
  <si>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</si>
  <si>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</si>
  <si>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</si>
  <si>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</si>
  <si>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</si>
  <si>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</si>
  <si>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</si>
  <si>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</si>
  <si>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</si>
  <si>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</si>
  <si>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</si>
  <si>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</si>
  <si>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</si>
  <si>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</si>
  <si>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</si>
  <si>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</si>
  <si>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</si>
  <si>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</si>
  <si>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</si>
  <si>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</si>
  <si>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</si>
  <si>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</si>
  <si>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</si>
  <si>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</si>
  <si>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</si>
  <si>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</si>
  <si>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</si>
  <si>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</si>
  <si>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</si>
  <si>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</si>
  <si>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</si>
  <si>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</si>
  <si>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</si>
  <si>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</si>
  <si>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</si>
  <si>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</si>
  <si>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</si>
  <si>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</si>
  <si>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</si>
  <si>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</si>
  <si>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</si>
  <si>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</si>
  <si>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</si>
  <si>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</si>
  <si>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</si>
  <si>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</si>
  <si>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</si>
  <si>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</si>
  <si>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</si>
  <si>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</si>
  <si>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</si>
  <si>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</si>
  <si>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</si>
  <si>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</si>
  <si>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</si>
  <si>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</si>
  <si>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</si>
  <si>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</si>
  <si>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</si>
  <si>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</si>
  <si>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</si>
  <si>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</si>
  <si>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</si>
  <si>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</si>
  <si>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</si>
  <si>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</si>
  <si>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</si>
  <si>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</si>
  <si>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</si>
  <si>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</si>
  <si>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</si>
  <si>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</si>
  <si>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</si>
  <si>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</si>
  <si>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</si>
  <si>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</si>
  <si>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</si>
  <si>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</si>
  <si>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</si>
  <si>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</si>
  <si>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</si>
  <si>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</si>
  <si>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</si>
  <si>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</si>
  <si>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</si>
  <si>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</si>
  <si>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</si>
  <si>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</si>
  <si>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</si>
  <si>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</si>
  <si>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</si>
  <si>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</si>
  <si>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</si>
  <si>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</si>
  <si>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</si>
  <si>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</si>
  <si>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</si>
  <si>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</si>
  <si>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</si>
  <si>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</si>
  <si>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</si>
  <si>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</si>
  <si>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</si>
  <si>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</si>
  <si>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</si>
  <si>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</si>
  <si>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</si>
  <si>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</si>
  <si>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</si>
  <si>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</si>
  <si>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</si>
  <si>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</si>
  <si>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</si>
  <si>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</si>
  <si>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</si>
  <si>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</si>
  <si>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</si>
  <si>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</si>
  <si>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</si>
  <si>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</si>
  <si>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</si>
  <si>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</si>
  <si>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</si>
  <si>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</si>
  <si>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</si>
  <si>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</si>
  <si>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</si>
  <si>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</si>
  <si>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</si>
  <si>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</si>
  <si>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</si>
  <si>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</si>
  <si>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</si>
  <si>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</si>
  <si>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</si>
  <si>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</si>
  <si>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</si>
  <si>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</si>
  <si>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</si>
  <si>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</si>
  <si>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</si>
  <si>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</si>
  <si>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</si>
  <si>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</si>
  <si>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</si>
  <si>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</si>
  <si>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</si>
  <si>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</si>
  <si>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</si>
  <si>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</si>
  <si>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</si>
  <si>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</si>
  <si>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</si>
  <si>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</si>
  <si>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</si>
  <si>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</si>
  <si>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</si>
  <si>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</si>
  <si>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</si>
  <si>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</si>
  <si>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</si>
  <si>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</si>
  <si>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</si>
  <si>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</si>
  <si>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</si>
  <si>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</si>
  <si>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</si>
  <si>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</si>
  <si>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</si>
  <si>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</si>
  <si>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</si>
  <si>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</si>
  <si>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</si>
  <si>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</si>
  <si>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</si>
  <si>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</si>
  <si>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</si>
  <si>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</si>
  <si>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</si>
  <si>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</si>
  <si>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</si>
  <si>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</si>
  <si>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</si>
  <si>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</si>
  <si>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</si>
  <si>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</si>
  <si>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</si>
  <si>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</si>
  <si>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</si>
  <si>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</si>
  <si>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</si>
  <si>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</si>
  <si>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</si>
  <si>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</si>
  <si>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</si>
  <si>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</si>
  <si>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</si>
  <si>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</si>
  <si>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</si>
  <si>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</si>
  <si>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</si>
  <si>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</si>
  <si>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</si>
  <si>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</si>
  <si>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</si>
  <si>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</si>
  <si>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</si>
  <si>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</si>
  <si>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</si>
  <si>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</si>
  <si>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</si>
  <si>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</si>
  <si>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</si>
  <si>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</si>
  <si>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</si>
  <si>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</si>
  <si>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</si>
  <si>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</si>
  <si>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</si>
  <si>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</si>
  <si>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</si>
  <si>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</si>
  <si>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</si>
  <si>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</si>
  <si>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</si>
  <si>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</si>
  <si>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</si>
  <si>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</si>
  <si>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</si>
  <si>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</si>
  <si>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</si>
  <si>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</si>
  <si>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</si>
  <si>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</si>
  <si>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</si>
  <si>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</si>
  <si>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</si>
  <si>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</si>
  <si>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</si>
  <si>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</si>
  <si>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</si>
  <si>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</si>
  <si>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</si>
  <si>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</si>
  <si>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</si>
  <si>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</si>
  <si>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</si>
  <si>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</si>
  <si>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</si>
  <si>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</si>
  <si>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</si>
  <si>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</si>
  <si>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</si>
  <si>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</si>
  <si>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</si>
  <si>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</si>
  <si>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</si>
  <si>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</si>
  <si>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</si>
  <si>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</si>
  <si>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</si>
  <si>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</si>
  <si>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</si>
  <si>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</si>
  <si>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</si>
  <si>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</si>
  <si>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</si>
  <si>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</si>
  <si>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</si>
  <si>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</si>
  <si>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</si>
  <si>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</si>
  <si>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</si>
  <si>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</si>
  <si>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</si>
  <si>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</si>
  <si>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</si>
  <si>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</si>
  <si>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</si>
  <si>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</si>
  <si>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</si>
  <si>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</si>
  <si>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</si>
  <si>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</si>
  <si>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</si>
  <si>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</si>
  <si>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</si>
  <si>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</si>
  <si>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</si>
  <si>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</si>
  <si>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</si>
  <si>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</si>
  <si>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</si>
  <si>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</si>
  <si>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</si>
  <si>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</si>
  <si>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</si>
  <si>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</si>
  <si>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</si>
  <si>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</si>
  <si>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</si>
  <si>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</si>
  <si>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</si>
  <si>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</si>
  <si>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</si>
  <si>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</si>
  <si>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</si>
  <si>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</si>
  <si>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</si>
  <si>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</si>
  <si>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</si>
  <si>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</si>
  <si>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</si>
  <si>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</si>
  <si>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</si>
  <si>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</si>
  <si>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</si>
  <si>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</si>
  <si>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</si>
  <si>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</si>
  <si>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</si>
  <si>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</si>
  <si>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</si>
  <si>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</si>
  <si>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</si>
  <si>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</si>
  <si>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</si>
  <si>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</si>
  <si>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</si>
  <si>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</si>
  <si>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</si>
  <si>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</si>
  <si>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</si>
  <si>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</si>
  <si>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</si>
  <si>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</si>
  <si>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</si>
  <si>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</si>
  <si>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</si>
  <si>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</si>
  <si>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</si>
  <si>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</si>
  <si>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</si>
  <si>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</si>
  <si>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</si>
  <si>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</si>
  <si>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</si>
  <si>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</si>
  <si>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</si>
  <si>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</si>
  <si>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</si>
  <si>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</si>
  <si>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</si>
  <si>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</si>
  <si>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</si>
  <si>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</si>
  <si>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</si>
  <si>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</si>
  <si>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</si>
  <si>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</si>
  <si>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</si>
  <si>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</si>
  <si>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</si>
  <si>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</si>
  <si>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</si>
  <si>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</si>
  <si>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</si>
  <si>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</si>
  <si>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</si>
  <si>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</si>
  <si>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</si>
  <si>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</si>
  <si>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</si>
  <si>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</si>
  <si>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</si>
  <si>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</si>
  <si>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</si>
  <si>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</si>
  <si>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</si>
  <si>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</si>
  <si>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</si>
  <si>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</si>
  <si>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</si>
  <si>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</si>
  <si>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</si>
  <si>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</si>
  <si>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</si>
  <si>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</si>
  <si>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</si>
  <si>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</si>
  <si>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</si>
  <si>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</si>
  <si>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</si>
  <si>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</si>
  <si>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</si>
  <si>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</si>
  <si>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</si>
  <si>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</si>
  <si>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</si>
  <si>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</si>
  <si>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</si>
  <si>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</si>
  <si>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</si>
  <si>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</si>
  <si>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</si>
  <si>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</si>
  <si>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</si>
  <si>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</si>
  <si>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</si>
  <si>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</si>
  <si>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</si>
  <si>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</si>
  <si>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</si>
  <si>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</si>
  <si>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</si>
  <si>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</si>
  <si>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</si>
  <si>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</si>
  <si>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</si>
  <si>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</si>
  <si>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</si>
  <si>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</si>
  <si>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</si>
  <si>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</si>
  <si>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</si>
  <si>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</si>
  <si>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</si>
  <si>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</si>
  <si>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</si>
  <si>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</si>
  <si>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</si>
  <si>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</si>
  <si>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</si>
  <si>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</si>
  <si>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</si>
  <si>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</si>
  <si>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</si>
  <si>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</si>
  <si>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</si>
  <si>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</si>
  <si>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</si>
  <si>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</si>
  <si>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</si>
  <si>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</si>
  <si>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</si>
  <si>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</si>
  <si>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</si>
  <si>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</si>
  <si>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</si>
  <si>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</si>
  <si>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</si>
  <si>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</si>
  <si>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</si>
  <si>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</si>
  <si>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</si>
  <si>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</si>
  <si>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</si>
  <si>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</si>
  <si>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</si>
  <si>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</si>
  <si>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</si>
  <si>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</si>
  <si>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</si>
  <si>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</si>
  <si>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</si>
  <si>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</si>
  <si>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</si>
  <si>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</si>
  <si>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</si>
  <si>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</si>
  <si>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</si>
  <si>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</si>
  <si>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</si>
  <si>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</si>
  <si>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</si>
  <si>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</si>
  <si>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</si>
  <si>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</si>
  <si>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</si>
  <si>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</si>
  <si>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</si>
  <si>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</si>
  <si>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</si>
  <si>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</si>
  <si>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</si>
  <si>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</si>
  <si>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</si>
  <si>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</si>
  <si>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</si>
  <si>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</si>
  <si>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</si>
  <si>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</si>
  <si>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</si>
  <si>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</si>
  <si>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</si>
  <si>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</si>
  <si>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</si>
  <si>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</si>
  <si>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</si>
  <si>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</si>
  <si>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</si>
  <si>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</si>
  <si>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</si>
  <si>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</si>
  <si>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</si>
  <si>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</si>
  <si>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</si>
  <si>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</si>
  <si>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</si>
  <si>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</si>
  <si>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</si>
  <si>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</si>
  <si>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</si>
  <si>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</si>
  <si>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</si>
  <si>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</si>
  <si>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</si>
  <si>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</si>
  <si>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</si>
  <si>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</si>
  <si>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</si>
  <si>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</si>
  <si>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</si>
  <si>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</si>
  <si>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</si>
  <si>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</si>
  <si>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</si>
  <si>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</si>
  <si>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</si>
  <si>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</si>
  <si>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</si>
  <si>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</si>
  <si>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</si>
  <si>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</si>
  <si>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</si>
  <si>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</si>
  <si>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</si>
  <si>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</si>
  <si>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</si>
  <si>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</si>
  <si>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</si>
  <si>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</si>
  <si>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</si>
  <si>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</si>
  <si>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</si>
  <si>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</si>
  <si>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</si>
  <si>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</si>
  <si>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</si>
  <si>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</si>
  <si>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</si>
  <si>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</si>
  <si>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</si>
  <si>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</si>
  <si>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</si>
  <si>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</si>
  <si>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</si>
  <si>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</si>
  <si>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</si>
  <si>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</si>
  <si>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</si>
  <si>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</si>
  <si>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</si>
  <si>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</si>
  <si>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</si>
  <si>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</si>
  <si>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</si>
  <si>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</si>
  <si>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</si>
  <si>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</si>
  <si>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</si>
  <si>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</si>
  <si>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</si>
  <si>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</si>
  <si>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</si>
  <si>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</si>
  <si>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</si>
  <si>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</si>
  <si>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</si>
  <si>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</si>
  <si>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</si>
  <si>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</si>
  <si>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</si>
  <si>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</si>
  <si>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</si>
  <si>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</si>
  <si>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</si>
  <si>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</si>
  <si>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</si>
  <si>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</si>
  <si>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</si>
  <si>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</si>
  <si>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</si>
  <si>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</si>
  <si>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</si>
  <si>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</si>
  <si>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</si>
  <si>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</si>
  <si>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</si>
  <si>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</si>
  <si>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</si>
  <si>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</si>
  <si>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</si>
  <si>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</si>
  <si>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</si>
  <si>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</si>
  <si>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</si>
  <si>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</si>
  <si>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</si>
  <si>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</si>
  <si>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</si>
  <si>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</si>
  <si>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</si>
  <si>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</si>
  <si>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</si>
  <si>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</si>
  <si>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</si>
  <si>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</si>
  <si>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</si>
  <si>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</si>
  <si>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</si>
  <si>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</si>
  <si>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</si>
  <si>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</si>
  <si>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</si>
  <si>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</si>
  <si>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</si>
  <si>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</si>
  <si>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</si>
  <si>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</si>
  <si>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</si>
  <si>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</si>
  <si>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</si>
  <si>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</si>
  <si>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</si>
  <si>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</si>
  <si>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</si>
  <si>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</si>
  <si>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</si>
  <si>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</si>
  <si>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</si>
  <si>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</si>
  <si>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</si>
  <si>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</si>
  <si>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</si>
  <si>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</si>
  <si>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</si>
  <si>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</si>
  <si>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</si>
  <si>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</si>
  <si>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</si>
  <si>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</si>
  <si>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</si>
  <si>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</si>
  <si>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</si>
  <si>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</si>
  <si>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</si>
  <si>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</si>
  <si>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</si>
  <si>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</si>
  <si>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</si>
  <si>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</si>
  <si>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</si>
  <si>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</si>
  <si>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</si>
  <si>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</si>
  <si>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</si>
  <si>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</si>
  <si>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</si>
  <si>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</si>
  <si>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</si>
  <si>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</si>
  <si>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</si>
  <si>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</si>
  <si>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</si>
  <si>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</si>
  <si>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</si>
  <si>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</si>
  <si>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</si>
  <si>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</si>
  <si>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</si>
  <si>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</si>
  <si>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</si>
  <si>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</si>
  <si>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</si>
  <si>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</si>
  <si>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</si>
  <si>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</si>
  <si>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</si>
  <si>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</si>
  <si>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</si>
  <si>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</si>
  <si>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</si>
  <si>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</si>
  <si>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</si>
  <si>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</si>
  <si>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</si>
  <si>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</si>
  <si>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</si>
  <si>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</si>
  <si>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</si>
  <si>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</si>
  <si>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</si>
  <si>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</si>
  <si>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</si>
  <si>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</si>
  <si>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</si>
  <si>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</si>
  <si>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</si>
  <si>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</si>
  <si>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</si>
  <si>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</si>
  <si>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</si>
  <si>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</si>
  <si>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</si>
  <si>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</si>
  <si>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</si>
  <si>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</si>
  <si>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</si>
  <si>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</si>
  <si>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</si>
  <si>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</si>
  <si>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</si>
  <si>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</si>
  <si>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</si>
  <si>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</si>
  <si>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</si>
  <si>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</si>
  <si>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</si>
  <si>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</si>
  <si>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</si>
  <si>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</si>
  <si>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</si>
  <si>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</si>
  <si>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</si>
  <si>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</si>
  <si>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</si>
  <si>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</si>
  <si>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</si>
  <si>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</si>
  <si>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</si>
  <si>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</si>
  <si>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</si>
  <si>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</si>
  <si>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</si>
  <si>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</si>
  <si>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</si>
  <si>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</si>
  <si>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</si>
  <si>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</si>
  <si>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</si>
  <si>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</si>
  <si>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</si>
  <si>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</si>
  <si>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</si>
  <si>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</si>
  <si>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</si>
  <si>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</si>
  <si>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</si>
  <si>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</si>
  <si>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</si>
  <si>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</si>
  <si>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</si>
  <si>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</si>
  <si>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</si>
  <si>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</si>
  <si>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</si>
  <si>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</si>
  <si>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</si>
  <si>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</si>
  <si>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</si>
  <si>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</si>
  <si>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</si>
  <si>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</si>
  <si>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</si>
  <si>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</si>
  <si>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</si>
  <si>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</si>
  <si>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</si>
  <si>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</si>
  <si>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</si>
  <si>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</si>
  <si>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</si>
  <si>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</si>
  <si>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</si>
  <si>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</si>
  <si>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</si>
  <si>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</si>
  <si>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</si>
  <si>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</si>
  <si>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</si>
  <si>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</si>
  <si>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</si>
  <si>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</si>
  <si>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</si>
  <si>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</si>
  <si>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</si>
  <si>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</si>
  <si>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</si>
  <si>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</si>
  <si>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</si>
  <si>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</si>
  <si>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</si>
  <si>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</si>
  <si>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</si>
  <si>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</si>
  <si>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</si>
  <si>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</si>
  <si>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</si>
  <si>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</si>
  <si>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</si>
  <si>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</si>
  <si>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</si>
  <si>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</si>
  <si>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</si>
  <si>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</si>
  <si>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</si>
  <si>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</si>
  <si>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</si>
  <si>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</si>
  <si>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</si>
  <si>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</si>
  <si>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</si>
  <si>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</si>
  <si>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</si>
  <si>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</si>
  <si>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</si>
  <si>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</si>
  <si>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</si>
  <si>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</si>
  <si>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</si>
  <si>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</si>
  <si>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</si>
  <si>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</si>
  <si>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</si>
  <si>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</si>
  <si>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</si>
  <si>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</si>
  <si>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</si>
  <si>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</si>
  <si>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</si>
  <si>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</si>
  <si>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</si>
  <si>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</si>
  <si>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</si>
  <si>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</si>
  <si>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</si>
  <si>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</si>
  <si>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</si>
  <si>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</si>
  <si>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</si>
  <si>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</si>
  <si>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</si>
  <si>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</si>
  <si>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</si>
  <si>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</si>
  <si>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</si>
  <si>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</si>
  <si>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</si>
  <si>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</si>
  <si>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</si>
  <si>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</si>
  <si>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</si>
  <si>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</si>
  <si>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</si>
  <si>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</si>
  <si>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</si>
  <si>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</si>
  <si>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</si>
  <si>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</si>
  <si>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</si>
  <si>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</si>
  <si>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</si>
  <si>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</si>
  <si>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</si>
  <si>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</si>
  <si>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</si>
  <si>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</si>
  <si>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</si>
  <si>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</si>
  <si>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</si>
  <si>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</si>
  <si>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</si>
  <si>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</si>
  <si>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</si>
  <si>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</si>
  <si>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</si>
  <si>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</si>
  <si>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</si>
  <si>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</si>
  <si>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</si>
  <si>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</si>
  <si>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</si>
  <si>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</si>
  <si>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</si>
  <si>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</si>
  <si>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</si>
  <si>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</si>
  <si>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</si>
  <si>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</si>
  <si>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</si>
  <si>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</si>
  <si>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</si>
  <si>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</si>
  <si>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</si>
  <si>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</si>
  <si>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</si>
  <si>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</si>
  <si>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</si>
  <si>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</si>
  <si>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</si>
  <si>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</si>
  <si>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</si>
  <si>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</si>
  <si>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</si>
  <si>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</si>
  <si>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</si>
  <si>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</si>
  <si>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</si>
  <si>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</si>
  <si>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</si>
  <si>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</si>
  <si>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</si>
  <si>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</si>
  <si>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</si>
  <si>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</si>
  <si>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</si>
  <si>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</si>
  <si>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</si>
  <si>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</si>
  <si>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</si>
  <si>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</si>
  <si>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</si>
  <si>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</si>
  <si>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</si>
  <si>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</si>
  <si>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</si>
  <si>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</si>
  <si>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</si>
  <si>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</si>
  <si>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</si>
  <si>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</si>
  <si>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</si>
  <si>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</si>
  <si>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</si>
  <si>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</si>
  <si>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</si>
  <si>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</si>
  <si>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</si>
  <si>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</si>
  <si>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</si>
  <si>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</si>
  <si>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</si>
  <si>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</si>
  <si>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</si>
  <si>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</si>
  <si>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</si>
  <si>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</si>
  <si>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</si>
  <si>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</si>
  <si>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</si>
  <si>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</si>
  <si>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</si>
  <si>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</si>
  <si>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</si>
  <si>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</si>
  <si>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</si>
  <si>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</si>
  <si>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</si>
  <si>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</si>
  <si>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</si>
  <si>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</si>
  <si>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</si>
  <si>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</si>
  <si>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</si>
  <si>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</si>
  <si>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</si>
  <si>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</si>
  <si>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</si>
  <si>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</si>
  <si>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</si>
  <si>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</si>
  <si>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</si>
  <si>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</si>
  <si>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</si>
  <si>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</si>
  <si>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</si>
  <si>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</si>
  <si>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</si>
  <si>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</si>
  <si>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</si>
  <si>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</si>
  <si>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</si>
  <si>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</si>
  <si>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</si>
  <si>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</si>
  <si>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</si>
  <si>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</si>
  <si>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</si>
  <si>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</si>
  <si>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</si>
  <si>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</si>
  <si>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</si>
  <si>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</si>
  <si>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</si>
  <si>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</si>
  <si>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</si>
  <si>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</si>
  <si>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</si>
  <si>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</si>
  <si>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</si>
  <si>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</si>
  <si>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</si>
  <si>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</si>
  <si>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</si>
  <si>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</si>
  <si>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</si>
  <si>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</si>
  <si>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</si>
  <si>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</si>
  <si>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</si>
  <si>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</si>
  <si>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</si>
  <si>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</si>
  <si>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</si>
  <si>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</si>
  <si>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</si>
  <si>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</si>
  <si>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</si>
  <si>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</si>
  <si>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</si>
  <si>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</si>
  <si>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</si>
  <si>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</si>
  <si>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</si>
  <si>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</si>
  <si>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</si>
  <si>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</si>
  <si>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</si>
  <si>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</si>
  <si>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</si>
  <si>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</si>
  <si>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</si>
  <si>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</si>
  <si>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</si>
  <si>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</si>
  <si>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</si>
  <si>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</si>
  <si>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</si>
  <si>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</si>
  <si>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</si>
  <si>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</si>
  <si>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</si>
  <si>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</si>
  <si>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</si>
  <si>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</si>
  <si>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</si>
  <si>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</si>
  <si>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</si>
  <si>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</si>
  <si>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</si>
  <si>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</si>
  <si>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</si>
  <si>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</si>
  <si>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</si>
  <si>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</si>
  <si>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</si>
  <si>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</si>
  <si>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</si>
  <si>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</si>
  <si>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</si>
  <si>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</si>
  <si>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</si>
  <si>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</si>
  <si>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</si>
  <si>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</si>
  <si>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</si>
  <si>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</si>
  <si>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</si>
  <si>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</si>
  <si>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</si>
  <si>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</si>
  <si>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</si>
  <si>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</si>
  <si>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</si>
  <si>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</si>
  <si>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</si>
  <si>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</si>
  <si>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</si>
  <si>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</si>
  <si>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</si>
  <si>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</si>
  <si>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</si>
  <si>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</si>
  <si>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</si>
  <si>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</si>
  <si>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</si>
  <si>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</si>
  <si>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</si>
  <si>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</si>
  <si>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</si>
  <si>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</si>
  <si>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</si>
  <si>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</si>
  <si>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</si>
  <si>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</si>
  <si>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</si>
  <si>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</si>
  <si>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</si>
  <si>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</si>
  <si>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</si>
  <si>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</si>
  <si>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</si>
  <si>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</si>
  <si>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</si>
  <si>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</si>
  <si>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</si>
  <si>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</si>
  <si>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</si>
  <si>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</si>
  <si>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</si>
  <si>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</si>
  <si>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</si>
  <si>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</si>
  <si>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</si>
  <si>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</si>
  <si>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</si>
  <si>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</si>
  <si>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</si>
  <si>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</si>
  <si>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</si>
  <si>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</si>
  <si>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</si>
  <si>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</si>
  <si>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</si>
  <si>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</si>
  <si>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</si>
  <si>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</si>
  <si>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</si>
  <si>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</si>
  <si>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</si>
  <si>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</si>
  <si>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</si>
  <si>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</si>
  <si>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</si>
  <si>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</si>
  <si>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</si>
  <si>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</si>
  <si>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</si>
  <si>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</si>
  <si>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</si>
  <si>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</si>
  <si>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</si>
  <si>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</si>
  <si>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</si>
  <si>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</si>
  <si>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</si>
  <si>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</si>
  <si>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</si>
  <si>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</si>
  <si>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</si>
  <si>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</si>
  <si>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</si>
  <si>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</si>
  <si>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</si>
  <si>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</si>
  <si>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</si>
  <si>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</si>
  <si>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</si>
  <si>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</si>
  <si>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</si>
  <si>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</si>
  <si>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</si>
  <si>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</si>
  <si>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</si>
  <si>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</si>
  <si>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</si>
  <si>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</si>
  <si>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</si>
  <si>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</si>
  <si>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</si>
  <si>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</si>
  <si>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</si>
  <si>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</si>
  <si>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</si>
  <si>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</si>
  <si>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</si>
  <si>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</si>
  <si>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</si>
  <si>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</si>
  <si>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</si>
  <si>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</si>
  <si>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</si>
  <si>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</si>
  <si>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</si>
  <si>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</si>
  <si>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</si>
  <si>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</si>
  <si>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</si>
  <si>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</si>
  <si>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</si>
  <si>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</si>
  <si>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</si>
  <si>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</si>
  <si>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</si>
  <si>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</si>
  <si>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</si>
  <si>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</si>
  <si>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</si>
  <si>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</si>
  <si>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</si>
  <si>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</si>
  <si>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</si>
  <si>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</si>
  <si>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</si>
  <si>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</si>
  <si>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</si>
  <si>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</si>
  <si>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</si>
  <si>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</si>
  <si>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</si>
  <si>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</si>
  <si>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</si>
  <si>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</si>
  <si>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</si>
  <si>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</si>
  <si>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</si>
  <si>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</si>
  <si>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</si>
  <si>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</si>
  <si>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</si>
  <si>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</si>
  <si>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</si>
  <si>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</si>
  <si>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</si>
  <si>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</si>
  <si>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</si>
  <si>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</si>
  <si>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</si>
  <si>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</si>
  <si>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</si>
  <si>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</si>
  <si>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</si>
  <si>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</si>
  <si>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</si>
  <si>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</si>
  <si>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</si>
  <si>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</si>
  <si>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</si>
  <si>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</si>
  <si>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</si>
  <si>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</si>
  <si>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</si>
  <si>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</si>
  <si>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</si>
  <si>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</si>
  <si>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</si>
  <si>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</si>
  <si>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</si>
  <si>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</si>
  <si>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</si>
  <si>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</si>
  <si>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</si>
  <si>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</si>
  <si>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</si>
  <si>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</si>
  <si>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</si>
  <si>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</si>
  <si>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</si>
  <si>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</si>
  <si>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</si>
  <si>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</si>
  <si>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</si>
  <si>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</si>
  <si>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</si>
  <si>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</si>
  <si>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</si>
  <si>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</si>
  <si>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</si>
  <si>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</si>
  <si>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</si>
  <si>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</si>
  <si>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</si>
  <si>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</si>
  <si>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</si>
  <si>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</si>
  <si>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</si>
  <si>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</si>
  <si>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</si>
  <si>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</si>
  <si>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</si>
  <si>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</si>
  <si>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</si>
  <si>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</si>
  <si>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</si>
  <si>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</si>
  <si>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</si>
  <si>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</si>
  <si>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</si>
  <si>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</si>
  <si>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</si>
  <si>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</si>
  <si>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</si>
  <si>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</si>
  <si>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</si>
  <si>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</si>
  <si>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</si>
  <si>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</si>
  <si>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</si>
  <si>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</si>
  <si>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</si>
  <si>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</si>
  <si>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</si>
  <si>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</si>
  <si>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</si>
  <si>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</si>
  <si>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</si>
  <si>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</si>
  <si>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</si>
  <si>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</si>
  <si>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</si>
  <si>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</si>
  <si>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</si>
  <si>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</si>
  <si>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</si>
  <si>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</si>
  <si>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</si>
  <si>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</si>
  <si>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</si>
  <si>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</si>
  <si>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</si>
  <si>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</si>
  <si>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</si>
  <si>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</si>
  <si>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</si>
  <si>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</si>
  <si>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</si>
  <si>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</si>
  <si>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</si>
  <si>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</si>
  <si>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</si>
  <si>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</si>
  <si>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</si>
  <si>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</si>
  <si>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</si>
  <si>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</si>
  <si>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</si>
  <si>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</si>
  <si>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</si>
  <si>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</si>
  <si>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</si>
  <si>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</si>
  <si>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</si>
  <si>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</si>
  <si>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</si>
  <si>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</si>
  <si>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</si>
  <si>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</si>
  <si>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</si>
  <si>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</si>
  <si>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</si>
  <si>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</si>
  <si>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</si>
  <si>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</si>
  <si>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</si>
  <si>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</si>
  <si>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</si>
  <si>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</si>
  <si>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</si>
  <si>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</si>
  <si>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</si>
  <si>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</si>
  <si>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</si>
  <si>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</si>
  <si>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</si>
  <si>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</si>
  <si>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</si>
  <si>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</si>
  <si>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</si>
  <si>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</si>
  <si>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</si>
  <si>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</si>
  <si>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</si>
  <si>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</si>
  <si>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</si>
  <si>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</si>
  <si>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</si>
  <si>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</si>
  <si>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</si>
  <si>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</si>
  <si>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</si>
  <si>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</si>
  <si>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</si>
  <si>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</si>
  <si>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</si>
  <si>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</si>
  <si>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</si>
  <si>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</si>
  <si>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</si>
  <si>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</si>
  <si>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</si>
  <si>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</si>
  <si>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</si>
  <si>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</si>
  <si>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</si>
  <si>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</si>
  <si>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</si>
  <si>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</si>
  <si>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</si>
  <si>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</si>
  <si>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</si>
  <si>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</si>
  <si>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</si>
  <si>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</si>
  <si>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</si>
  <si>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</si>
  <si>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</si>
  <si>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</si>
  <si>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</si>
  <si>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</si>
  <si>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</si>
  <si>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</si>
  <si>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</si>
  <si>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</si>
  <si>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</si>
  <si>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</si>
  <si>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</si>
  <si>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</si>
  <si>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</si>
  <si>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</si>
  <si>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</si>
  <si>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</si>
  <si>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</si>
  <si>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</si>
  <si>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</si>
  <si>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</si>
  <si>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</si>
  <si>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</si>
  <si>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</si>
  <si>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</si>
  <si>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</si>
  <si>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</si>
  <si>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</si>
  <si>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</si>
  <si>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</si>
  <si>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</si>
  <si>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</si>
  <si>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</si>
  <si>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</si>
  <si>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</si>
  <si>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</si>
  <si>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</si>
  <si>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</si>
  <si>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</si>
  <si>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</si>
  <si>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</si>
  <si>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</si>
  <si>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</si>
  <si>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</si>
  <si>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</si>
  <si>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</si>
  <si>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</si>
  <si>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</si>
  <si>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</si>
  <si>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</si>
  <si>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</si>
  <si>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</si>
  <si>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</si>
  <si>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</si>
  <si>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</si>
  <si>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</si>
  <si>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</si>
  <si>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</si>
  <si>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</si>
  <si>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</si>
  <si>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</si>
  <si>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</si>
  <si>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</si>
  <si>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</si>
  <si>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</si>
  <si>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</si>
  <si>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</si>
  <si>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</si>
  <si>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</si>
  <si>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</si>
  <si>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</si>
  <si>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</si>
  <si>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</si>
  <si>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</si>
  <si>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</si>
  <si>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</si>
  <si>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</si>
  <si>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</si>
  <si>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</si>
  <si>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</si>
  <si>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</si>
  <si>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</si>
  <si>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</si>
  <si>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</si>
  <si>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</si>
  <si>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</si>
  <si>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</si>
  <si>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</si>
  <si>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</si>
  <si>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</si>
  <si>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</si>
  <si>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</si>
  <si>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</si>
  <si>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</si>
  <si>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</si>
  <si>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</si>
  <si>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</si>
  <si>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</si>
  <si>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</si>
  <si>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</si>
  <si>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</si>
  <si>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</si>
  <si>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</si>
  <si>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</si>
  <si>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</si>
  <si>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</si>
  <si>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</si>
  <si>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</si>
  <si>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</si>
  <si>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</si>
  <si>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</si>
  <si>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</si>
  <si>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</si>
  <si>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</si>
  <si>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</si>
  <si>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</si>
  <si>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</si>
  <si>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</si>
  <si>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</si>
  <si>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</si>
  <si>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</si>
  <si>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</si>
  <si>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</si>
  <si>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</si>
  <si>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</si>
  <si>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</si>
  <si>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</si>
  <si>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</si>
  <si>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</si>
  <si>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</si>
  <si>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</si>
  <si>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</si>
  <si>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</si>
  <si>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</si>
  <si>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</si>
  <si>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</si>
  <si>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</si>
  <si>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</si>
  <si>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</si>
  <si>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</si>
  <si>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</si>
  <si>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</si>
  <si>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</si>
  <si>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</si>
  <si>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</si>
  <si>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</si>
  <si>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</si>
  <si>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</si>
  <si>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</si>
  <si>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</si>
  <si>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</si>
  <si>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</si>
  <si>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</si>
  <si>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</si>
  <si>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</si>
  <si>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</si>
  <si>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</si>
  <si>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</si>
  <si>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</si>
  <si>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</si>
  <si>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</si>
  <si>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</si>
  <si>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</si>
  <si>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</si>
  <si>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</si>
  <si>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</si>
  <si>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</si>
  <si>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</si>
  <si>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</si>
  <si>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</si>
  <si>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</si>
  <si>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</si>
  <si>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</si>
  <si>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</si>
  <si>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</si>
  <si>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</si>
  <si>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</si>
  <si>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</si>
  <si>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</si>
  <si>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</si>
  <si>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</si>
  <si>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</si>
  <si>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</si>
  <si>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</si>
  <si>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</si>
  <si>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</si>
  <si>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</si>
  <si>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</si>
  <si>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</si>
  <si>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</si>
  <si>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</si>
  <si>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</si>
  <si>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</si>
  <si>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</si>
  <si>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</si>
  <si>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</si>
  <si>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</si>
  <si>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</si>
  <si>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</si>
  <si>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</si>
  <si>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</si>
  <si>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</si>
  <si>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</si>
  <si>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</si>
  <si>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</si>
  <si>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</si>
  <si>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</si>
  <si>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</si>
  <si>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</si>
  <si>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</si>
  <si>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</si>
  <si>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</si>
  <si>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</si>
  <si>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</si>
  <si>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</si>
  <si>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</si>
  <si>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</si>
  <si>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</si>
  <si>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</si>
  <si>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</si>
  <si>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</si>
  <si>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</si>
  <si>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</si>
  <si>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</si>
  <si>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</si>
  <si>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</si>
  <si>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</si>
  <si>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</si>
  <si>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</si>
  <si>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</si>
  <si>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</si>
  <si>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</si>
  <si>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</si>
  <si>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</si>
  <si>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</si>
  <si>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</si>
  <si>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</si>
  <si>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</si>
  <si>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</si>
  <si>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</si>
  <si>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</si>
  <si>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</si>
  <si>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</si>
  <si>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</si>
  <si>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</si>
  <si>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</si>
  <si>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</si>
  <si>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</si>
  <si>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</si>
  <si>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</si>
  <si>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</si>
  <si>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</si>
  <si>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</si>
  <si>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</si>
  <si>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</si>
  <si>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</si>
  <si>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</si>
  <si>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</si>
  <si>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</si>
  <si>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</si>
  <si>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</si>
  <si>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</si>
  <si>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</si>
  <si>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</si>
  <si>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</si>
  <si>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</si>
  <si>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</si>
  <si>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</si>
  <si>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</si>
  <si>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</si>
  <si>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</si>
  <si>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</si>
  <si>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</si>
  <si>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</si>
  <si>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</si>
  <si>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</si>
  <si>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</si>
  <si>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</si>
  <si>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</si>
  <si>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</si>
  <si>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</si>
  <si>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</si>
  <si>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</si>
  <si>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</si>
  <si>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</si>
  <si>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</si>
  <si>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</si>
  <si>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</si>
  <si>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</si>
  <si>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</si>
  <si>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</si>
  <si>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</si>
  <si>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</si>
  <si>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</si>
  <si>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</si>
  <si>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</si>
  <si>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</si>
  <si>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</si>
  <si>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</si>
  <si>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</si>
  <si>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</si>
  <si>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</si>
  <si>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</si>
  <si>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</si>
  <si>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</si>
  <si>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</si>
  <si>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</si>
  <si>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</si>
  <si>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</si>
  <si>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</si>
  <si>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</si>
  <si>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</si>
  <si>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</si>
  <si>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</si>
  <si>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</si>
  <si>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</si>
  <si>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</si>
  <si>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</si>
  <si>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</si>
  <si>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</si>
  <si>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</si>
  <si>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</si>
  <si>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</si>
  <si>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</si>
  <si>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</si>
  <si>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</si>
  <si>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</si>
  <si>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</si>
  <si>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</si>
  <si>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</si>
  <si>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</si>
  <si>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</si>
  <si>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</si>
  <si>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</si>
  <si>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</si>
  <si>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</si>
  <si>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</si>
  <si>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</si>
  <si>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</si>
  <si>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</si>
  <si>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</si>
  <si>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</si>
  <si>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</si>
  <si>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</si>
  <si>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</si>
  <si>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</si>
  <si>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</si>
  <si>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</si>
  <si>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</si>
  <si>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</si>
  <si>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</si>
  <si>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</si>
  <si>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</si>
  <si>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</si>
  <si>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</si>
  <si>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</si>
  <si>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</si>
  <si>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</si>
  <si>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</si>
  <si>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</si>
  <si>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</si>
  <si>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</si>
  <si>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</si>
  <si>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</si>
  <si>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</si>
  <si>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</si>
  <si>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</si>
  <si>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</si>
  <si>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</si>
  <si>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</si>
  <si>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</si>
  <si>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</si>
  <si>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</si>
  <si>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</si>
  <si>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</si>
  <si>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</si>
  <si>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</si>
  <si>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</si>
  <si>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</si>
  <si>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</si>
  <si>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</si>
  <si>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</si>
  <si>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</si>
  <si>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</si>
  <si>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</si>
  <si>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</si>
  <si>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</si>
  <si>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</si>
  <si>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</si>
  <si>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</si>
  <si>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</si>
  <si>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</si>
  <si>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</si>
  <si>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</si>
  <si>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</si>
  <si>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</si>
  <si>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</si>
  <si>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</si>
  <si>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</si>
  <si>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</si>
  <si>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</si>
  <si>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</si>
  <si>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</si>
  <si>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</si>
  <si>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</si>
  <si>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</si>
  <si>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</si>
  <si>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</si>
  <si>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</si>
  <si>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</si>
  <si>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</si>
  <si>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</si>
  <si>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</si>
  <si>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</si>
  <si>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</si>
  <si>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</si>
  <si>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</si>
  <si>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</si>
  <si>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</si>
  <si>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</si>
  <si>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</si>
  <si>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</si>
  <si>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</si>
  <si>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</si>
  <si>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</si>
  <si>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</si>
  <si>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</si>
  <si>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</si>
  <si>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</si>
  <si>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</si>
  <si>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</si>
  <si>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</si>
  <si>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</si>
  <si>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</si>
  <si>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</si>
  <si>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</si>
  <si>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</si>
  <si>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</si>
  <si>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</si>
  <si>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</si>
  <si>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</si>
  <si>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</si>
  <si>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</si>
  <si>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</si>
  <si>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</si>
  <si>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</si>
  <si>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</si>
  <si>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</si>
  <si>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</si>
  <si>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</si>
  <si>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</si>
  <si>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</si>
  <si>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</si>
  <si>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</si>
  <si>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</si>
  <si>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</si>
  <si>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</si>
  <si>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</si>
  <si>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</si>
  <si>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</si>
  <si>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</si>
  <si>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</si>
  <si>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</si>
  <si>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</si>
  <si>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</si>
  <si>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</si>
  <si>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</si>
  <si>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</si>
  <si>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</si>
  <si>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</si>
  <si>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</si>
  <si>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</si>
  <si>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</si>
  <si>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</si>
  <si>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</si>
  <si>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</si>
  <si>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</si>
  <si>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</si>
  <si>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</si>
  <si>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</si>
  <si>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</si>
  <si>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</si>
  <si>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</si>
  <si>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</si>
  <si>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</si>
  <si>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</si>
  <si>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</si>
  <si>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</si>
  <si>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</si>
  <si>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</si>
  <si>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</si>
  <si>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</si>
  <si>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</si>
  <si>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</si>
  <si>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</si>
  <si>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</si>
  <si>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</si>
  <si>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</si>
  <si>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</si>
  <si>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</si>
  <si>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</si>
  <si>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</si>
  <si>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</si>
  <si>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</si>
  <si>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</si>
  <si>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</si>
  <si>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</si>
  <si>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</si>
  <si>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</si>
  <si>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</si>
  <si>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</si>
  <si>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</si>
  <si>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</si>
  <si>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</si>
  <si>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</si>
  <si>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</si>
  <si>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</si>
  <si>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</si>
  <si>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</si>
  <si>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</si>
  <si>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</si>
  <si>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</si>
  <si>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</si>
  <si>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30mins</t>
  </si>
  <si>
    <t>PCM-20251007-00000521</t>
  </si>
  <si>
    <t>Site Restored by PG</t>
  </si>
  <si>
    <t>PCM-20251007-00000741</t>
  </si>
  <si>
    <t>ETA 10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</si>
  <si>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</si>
  <si>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</si>
  <si>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</si>
  <si>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</si>
  <si>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</si>
  <si>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</si>
  <si>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</si>
  <si>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</si>
  <si>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</si>
  <si>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</si>
  <si>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</si>
  <si>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</si>
  <si>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</si>
  <si>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</si>
  <si>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</si>
  <si>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</si>
  <si>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</si>
  <si>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</si>
  <si>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</si>
  <si>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TT-20251006-02170</t>
  </si>
  <si>
    <t xml:space="preserve">EM team need 15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</si>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</sst>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274.41276041666424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45937.361186574075</v>
      </c>
      <c r="H3" s="68"/>
      <c r="I3" s="73" t="str">
        <f>IFERROR(VLOOKUP(D3,DB!A:F,6,0),"")</f>
        <v/>
      </c>
      <c r="J3" s="73" t="str">
        <f>IFERROR(VLOOKUP(D3,DB!A:G,7,0),"")</f>
        <v/>
      </c>
      <c r="K3" s="69"/>
      <c r="L3" s="70" t="str">
        <f>IFERROR(VLOOKUP(D3,DB!A:I,9,0),"")</f>
        <v/>
      </c>
    </row>
    <row r="4" spans="1:12" ht="15" customHeight="1">
      <c r="A4" s="63"/>
      <c r="B4" s="73" t="str">
        <f>IFERROR(VLOOKUP(D4,DB!A:K,11,0),"")</f>
        <v/>
      </c>
      <c r="C4" s="64"/>
      <c r="D4" s="93"/>
      <c r="E4" s="65"/>
      <c r="F4" s="66"/>
      <c r="G4" s="67">
        <f ca="1">IFERROR(NOW()-F4,"")</f>
        <v>45937.361186574075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45937.361186574075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45937.361186574075</v>
      </c>
      <c r="H6" s="68"/>
      <c r="I6" s="73" t="str">
        <f>IFERROR(VLOOKUP(D6,DB!A:F,6,0),"")</f>
        <v/>
      </c>
      <c r="J6" s="73" t="str">
        <f>IFERROR(VLOOKUP(D6,DB!A:G,7,0),"")</f>
        <v/>
      </c>
      <c r="K6" s="69"/>
      <c r="L6" s="70" t="str">
        <f>IFERROR(VLOOKUP(D6,DB!A:I,9,0),"")</f>
        <v/>
      </c>
    </row>
    <row r="7" spans="1:12" ht="15" customHeight="1">
      <c r="A7" s="155"/>
      <c r="B7" s="156" t="str">
        <f>IFERROR(VLOOKUP(D7,DB!A:K,11,0),"")</f>
        <v/>
      </c>
      <c r="C7" s="156"/>
      <c r="D7" s="156"/>
      <c r="E7" s="157"/>
      <c r="F7" s="158"/>
      <c r="G7" s="159">
        <f ca="1">IFERROR(NOW()-F7,"")</f>
        <v>45937.36118634259</v>
      </c>
      <c r="H7" s="158"/>
      <c r="I7" s="156" t="str">
        <f>IFERROR(VLOOKUP(D7,DB!A:F,6,0),"")</f>
        <v/>
      </c>
      <c r="J7" s="73" t="str">
        <f>IFERROR(VLOOKUP(D7,DB!A:G,7,0),"")</f>
        <v/>
      </c>
      <c r="K7" s="160"/>
      <c r="L7" s="161" t="str">
        <f>IFERROR(VLOOKUP(D7,DB!A:I,9,0),"")</f>
        <v/>
      </c>
    </row>
    <row r="8" spans="1:12" ht="15" customHeight="1">
      <c r="A8" s="155"/>
      <c r="B8" s="156" t="str">
        <f>IFERROR(VLOOKUP(D8,DB!A:K,11,0),"")</f>
        <v/>
      </c>
      <c r="C8" s="156"/>
      <c r="D8" s="156"/>
      <c r="E8" s="157"/>
      <c r="F8" s="158"/>
      <c r="G8" s="159">
        <f ca="1">IFERROR(NOW()-F8,"")</f>
        <v>45937.36118634259</v>
      </c>
      <c r="H8" s="158"/>
      <c r="I8" s="156" t="str">
        <f>IFERROR(VLOOKUP(D8,DB!A:F,6,0),"")</f>
        <v/>
      </c>
      <c r="J8" s="73" t="str">
        <f>IFERROR(VLOOKUP(D8,DB!A:G,7,0),"")</f>
        <v/>
      </c>
      <c r="K8" s="160"/>
      <c r="L8" s="161" t="str">
        <f>IFERROR(VLOOKUP(D8,DB!A:I,9,0),"")</f>
        <v/>
      </c>
    </row>
    <row r="9" spans="1:12" ht="15" customHeight="1">
      <c r="A9" s="155"/>
      <c r="B9" s="156" t="str">
        <f>IFERROR(VLOOKUP(D9,DB!A:K,11,0),"")</f>
        <v/>
      </c>
      <c r="C9" s="156"/>
      <c r="D9" s="156"/>
      <c r="E9" s="157"/>
      <c r="F9" s="158"/>
      <c r="G9" s="159">
        <f ca="1">IFERROR(NOW()-F9,"")</f>
        <v>45937.36118634259</v>
      </c>
      <c r="H9" s="158"/>
      <c r="I9" s="156" t="str">
        <f>IFERROR(VLOOKUP(D9,DB!A:F,6,0),"")</f>
        <v/>
      </c>
      <c r="J9" s="73" t="str">
        <f>IFERROR(VLOOKUP(D9,DB!A:G,7,0),"")</f>
        <v/>
      </c>
      <c r="K9" s="160"/>
      <c r="L9" s="161" t="str">
        <f>IFERROR(VLOOKUP(D9,DB!A:I,9,0),"")</f>
        <v/>
      </c>
    </row>
    <row r="10" spans="1:12" ht="15" customHeight="1">
      <c r="A10" s="155"/>
      <c r="B10" s="156" t="str">
        <f>IFERROR(VLOOKUP(D10,DB!A:K,11,0),"")</f>
        <v/>
      </c>
      <c r="C10" s="156"/>
      <c r="D10" s="156"/>
      <c r="E10" s="157"/>
      <c r="F10" s="158"/>
      <c r="G10" s="159">
        <f ca="1">IFERROR(NOW()-F10,"")</f>
        <v>45937.36118634259</v>
      </c>
      <c r="H10" s="158"/>
      <c r="I10" s="156" t="str">
        <f>IFERROR(VLOOKUP(D10,DB!A:F,6,0),"")</f>
        <v/>
      </c>
      <c r="J10" s="73" t="str">
        <f>IFERROR(VLOOKUP(D10,DB!A:G,7,0),"")</f>
        <v/>
      </c>
      <c r="K10" s="160"/>
      <c r="L10" s="161" t="str">
        <f>IFERROR(VLOOKUP(D10,DB!A:I,9,0),"")</f>
        <v/>
      </c>
    </row>
    <row r="11" spans="1:12" ht="15" customHeight="1">
      <c r="A11" s="155"/>
      <c r="B11" s="156" t="str">
        <f>IFERROR(VLOOKUP(D11,DB!A:K,11,0),"")</f>
        <v/>
      </c>
      <c r="C11" s="156"/>
      <c r="D11" s="156"/>
      <c r="E11" s="157"/>
      <c r="F11" s="158"/>
      <c r="G11" s="159">
        <f ca="1">IFERROR(NOW()-F11,"")</f>
        <v>45937.36118634259</v>
      </c>
      <c r="H11" s="158"/>
      <c r="I11" s="156" t="str">
        <f>IFERROR(VLOOKUP(D11,DB!A:F,6,0),"")</f>
        <v/>
      </c>
      <c r="J11" s="73" t="str">
        <f>IFERROR(VLOOKUP(D11,DB!A:G,7,0),"")</f>
        <v/>
      </c>
      <c r="K11" s="160"/>
      <c r="L11" s="161" t="str">
        <f>IFERROR(VLOOKUP(D11,DB!A:I,9,0),"")</f>
        <v/>
      </c>
    </row>
    <row r="12" spans="1:12" ht="15" customHeight="1">
      <c r="A12" s="155"/>
      <c r="B12" s="156" t="str">
        <f>IFERROR(VLOOKUP(D12,DB!A:K,11,0),"")</f>
        <v/>
      </c>
      <c r="C12" s="156"/>
      <c r="D12" s="156"/>
      <c r="E12" s="157"/>
      <c r="F12" s="158"/>
      <c r="G12" s="159">
        <f ca="1">IFERROR(NOW()-F12,"")</f>
        <v>45937.36118634259</v>
      </c>
      <c r="H12" s="158"/>
      <c r="I12" s="156" t="str">
        <f>IFERROR(VLOOKUP(D12,DB!A:F,6,0),"")</f>
        <v/>
      </c>
      <c r="J12" s="73" t="str">
        <f>IFERROR(VLOOKUP(D12,DB!A:G,7,0),"")</f>
        <v/>
      </c>
      <c r="K12" s="160"/>
      <c r="L12" s="161" t="str">
        <f>IFERROR(VLOOKUP(D12,DB!A:I,9,0),"")</f>
        <v/>
      </c>
    </row>
    <row r="13" spans="1:12" ht="15" customHeight="1">
      <c r="A13" s="155"/>
      <c r="B13" s="156" t="str">
        <f>IFERROR(VLOOKUP(D13,DB!A:K,11,0),"")</f>
        <v/>
      </c>
      <c r="C13" s="156"/>
      <c r="D13" s="160"/>
      <c r="E13" s="157"/>
      <c r="F13" s="158"/>
      <c r="G13" s="159">
        <f ca="1">IFERROR(NOW()-F13,"")</f>
        <v>45937.36118634259</v>
      </c>
      <c r="H13" s="158"/>
      <c r="I13" s="156" t="str">
        <f>IFERROR(VLOOKUP(D13,DB!A:F,6,0),"")</f>
        <v/>
      </c>
      <c r="J13" s="73" t="str">
        <f>IFERROR(VLOOKUP(D13,DB!A:G,7,0),"")</f>
        <v/>
      </c>
      <c r="K13" s="160"/>
      <c r="L13" s="161" t="str">
        <f>IFERROR(VLOOKUP(D13,DB!A:I,9,0),"")</f>
        <v/>
      </c>
    </row>
    <row r="14" spans="1:12" ht="15" customHeight="1">
      <c r="A14" s="155"/>
      <c r="B14" s="156" t="str">
        <f>IFERROR(VLOOKUP(D14,DB!A:K,11,0),"")</f>
        <v/>
      </c>
      <c r="C14" s="156"/>
      <c r="D14" s="156"/>
      <c r="E14" s="157"/>
      <c r="F14" s="158"/>
      <c r="G14" s="159">
        <f ca="1">IFERROR(NOW()-F14,"")</f>
        <v>45937.36118634259</v>
      </c>
      <c r="H14" s="158"/>
      <c r="I14" s="156" t="str">
        <f>IFERROR(VLOOKUP(D14,DB!A:F,6,0),"")</f>
        <v/>
      </c>
      <c r="J14" s="73" t="str">
        <f>IFERROR(VLOOKUP(D14,DB!A:G,7,0),"")</f>
        <v/>
      </c>
      <c r="K14" s="160"/>
      <c r="L14" s="161" t="str">
        <f>IFERROR(VLOOKUP(D14,DB!A:I,9,0),"")</f>
        <v/>
      </c>
    </row>
    <row r="15" spans="1:12" ht="15" customHeight="1">
      <c r="A15" s="155"/>
      <c r="B15" s="156" t="str">
        <f>IFERROR(VLOOKUP(D15,DB!A:K,11,0),"")</f>
        <v/>
      </c>
      <c r="C15" s="156"/>
      <c r="D15" s="156"/>
      <c r="E15" s="157"/>
      <c r="F15" s="158"/>
      <c r="G15" s="159">
        <f ca="1">IFERROR(NOW()-F15,"")</f>
        <v>45937.36118634259</v>
      </c>
      <c r="H15" s="158"/>
      <c r="I15" s="156" t="str">
        <f>IFERROR(VLOOKUP(D15,DB!A:F,6,0),"")</f>
        <v/>
      </c>
      <c r="J15" s="73" t="str">
        <f>IFERROR(VLOOKUP(D15,DB!A:G,7,0),"")</f>
        <v/>
      </c>
      <c r="K15" s="160"/>
      <c r="L15" s="161" t="str">
        <f>IFERROR(VLOOKUP(D15,DB!A:I,9,0),"")</f>
        <v/>
      </c>
    </row>
    <row r="16" spans="1:12" ht="15" customHeight="1">
      <c r="A16" s="155"/>
      <c r="B16" s="156" t="str">
        <f>IFERROR(VLOOKUP(D16,DB!A:K,11,0),"")</f>
        <v/>
      </c>
      <c r="C16" s="156"/>
      <c r="D16" s="156"/>
      <c r="E16" s="157"/>
      <c r="F16" s="158"/>
      <c r="G16" s="159">
        <f ca="1">IFERROR(NOW()-F16,"")</f>
        <v>45937.36118634259</v>
      </c>
      <c r="H16" s="158"/>
      <c r="I16" s="156" t="str">
        <f>IFERROR(VLOOKUP(D16,DB!A:F,6,0),"")</f>
        <v/>
      </c>
      <c r="J16" s="73" t="str">
        <f>IFERROR(VLOOKUP(D16,DB!A:G,7,0),"")</f>
        <v/>
      </c>
      <c r="K16" s="160"/>
      <c r="L16" s="161" t="str">
        <f>IFERROR(VLOOKUP(D16,DB!A:I,9,0),"")</f>
        <v/>
      </c>
    </row>
    <row r="17" spans="1:12" ht="15" customHeight="1">
      <c r="A17" s="155"/>
      <c r="B17" s="156" t="str">
        <f>IFERROR(VLOOKUP(D17,DB!A:K,11,0),"")</f>
        <v/>
      </c>
      <c r="C17" s="156"/>
      <c r="D17" s="156"/>
      <c r="E17" s="157"/>
      <c r="F17" s="158"/>
      <c r="G17" s="159">
        <f ca="1">IFERROR(NOW()-F17,"")</f>
        <v>45937.36118634259</v>
      </c>
      <c r="H17" s="158"/>
      <c r="I17" s="156" t="str">
        <f>IFERROR(VLOOKUP(D17,DB!A:F,6,0),"")</f>
        <v/>
      </c>
      <c r="J17" s="73" t="str">
        <f>IFERROR(VLOOKUP(D17,DB!A:G,7,0),"")</f>
        <v/>
      </c>
      <c r="K17" s="160"/>
      <c r="L17" s="161" t="str">
        <f>IFERROR(VLOOKUP(D17,DB!A:I,9,0),"")</f>
        <v/>
      </c>
    </row>
    <row r="18" spans="1:12" ht="15" customHeight="1">
      <c r="A18" s="155"/>
      <c r="B18" s="156" t="str">
        <f>IFERROR(VLOOKUP(D18,DB!A:K,11,0),"")</f>
        <v/>
      </c>
      <c r="C18" s="156"/>
      <c r="D18" s="156"/>
      <c r="E18" s="157"/>
      <c r="F18" s="158"/>
      <c r="G18" s="159">
        <f ca="1">IFERROR(NOW()-F18,"")</f>
        <v>45937.36118634259</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45937.36118634259</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45937.36118634259</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45937.36118634259</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45937.36118634259</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45937.36118634259</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45937.36118634259</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45937.36118634259</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45937.36118634259</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45937.36118634259</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45937.36118634259</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45937.36118634259</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45937.36118634259</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45937.36118634259</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45937.36118634259</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45937.36118634259</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45937.36118634259</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45937.36118634259</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45937.36118634259</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45937.36118634259</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45937.36118634259</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45937.36118634259</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45937.36118634259</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45937.36118634259</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45937.36118634259</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45937.36118634259</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45937.36118634259</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45937.36118634259</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45937.36118634259</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45937.36118634259</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45937.36118634259</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45937.36118634259</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45937.36118634259</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45937.36118634259</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45937.36118634259</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45937.36118634259</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45937.36118634259</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45937.36118634259</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45937.36118634259</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45937.36118634259</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45937.36118634259</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45937.36118634259</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45937.36118634259</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45937.36118634259</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45937.36118634259</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45937.36118634259</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45937.36118634259</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45937.36118634259</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45937.36118634259</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45937.36118634259</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45937.36118634259</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45937.36118634259</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45937.36118634259</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45937.36118634259</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45937.36118634259</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45937.36118634259</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45937.36118634259</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45937.36118634259</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45937.36118634259</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45937.36118634259</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45937.36118634259</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45937.36118634259</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45937.36118634259</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45937.36118634259</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45937.36118634259</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45937.36118634259</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45937.36118634259</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45937.36118634259</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45937.36118634259</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45937.36118634259</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45937.36118634259</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45937.36118634259</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45937.36118634259</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45937.36118634259</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45937.36118634259</v>
      </c>
      <c r="H92" s="158"/>
      <c r="I92" s="156" t="str">
        <f>IFERROR(VLOOKUP(D92,DB!A:F,6,0),"")</f>
        <v/>
      </c>
      <c r="J92" s="73" t="str">
        <f>IFERROR(VLOOKUP(D92,DB!A:G,7,0),"")</f>
        <v/>
      </c>
      <c r="K92" s="160"/>
      <c r="L92" s="161" t="str">
        <f>IFERROR(VLOOKUP(D92,DB!A:I,9,0),"")</f>
        <v/>
      </c>
    </row>
  </sheetData>
  <customSheetViews>
    <customSheetView guid="{F6042A99-DD27-4453-835D-0834D95730CC}" filter="1" showAutoFilter="1">
      <pageMargins left="0" right="0" top="0" bottom="0" header="0" footer="0"/>
      <autoFilter ref="B1:M1" xr:uid="{1F8292FB-3B63-420C-B387-D231106A085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130.63410300925898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112.36134837962891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0.647146990741021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0.48925347221666016</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5</v>
      </c>
      <c r="D7" s="18" t="s">
        <v>24288</v>
      </c>
      <c r="E7" s="131" t="s">
        <v>39043</v>
      </c>
      <c r="F7" s="132">
        <v>45937.241840277777</v>
      </c>
      <c r="G7" s="133">
        <f ca="1">IFERROR(NOW()-F7,"-")</f>
        <v>0.11934606481372612</v>
      </c>
      <c r="H7" s="132">
        <v>45937.234895833331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45937.36118634259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45937.36118634259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45937.36118634259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45937.36118634259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45937.36118634259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45937.36118634259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45937.36118634259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45937.36118634259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45937.36118634259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45937.36118634259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45937.36118634259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45937.36118634259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45937.36118634259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45937.36118634259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45937.36118634259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45937.36118634259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45937.36118634259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45937.36118634259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45937.36118634259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45937.36118634259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45937.36118634259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45937.36118634259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45937.36118634259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45937.36118634259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45937.36118634259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45937.36118634259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45937.36118634259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45937.36118634259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45937.36118634259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45937.36118634259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45937.36118634259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45937.36118634259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45937.36118634259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45937.36118634259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45937.36118634259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45937.36118634259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45937.36118634259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45937.36118634259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45937.36118634259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45937.36118634259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45937.36118634259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45937.36118634259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45937.36118634259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45937.36118634259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45937.36118634259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45937.36118634259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45937.36118634259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45937.36118634259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45937.36118634259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45937.36118634259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45937.36118634259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45937.36118634259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45937.36118634259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45937.36118634259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45937.36118634259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45937.36118634259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45937.36118634259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45937.36118634259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45937.36118634259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45937.36118634259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45937.36118634259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45937.36118634259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45937.36118634259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45937.36118634259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45937.36118634259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45937.36118634259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45937.36118634259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45937.36118634259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45937.36118634259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45937.36118634259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45937.36118634259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45937.36118634259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45937.36118634259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45937.36118634259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45937.36118634259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45937.36118634259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45937.36118634259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45937.36118634259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45937.36118634259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45937.36118634259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45937.36118634259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45937.36118634259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45937.36118634259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45937.36118634259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45937.36118634259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45937.36118634259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45937.36118634259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45937.36118634259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45937.36118634259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45937.36118634259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45937.36118634259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45937.36118634259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45937.36118634259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45937.36118634259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45937.36118634259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45937.36118634259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45937.36118634259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45937.36118634259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45937.36118634259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45937.36118634259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45937.36118634259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45937.36118634259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45937.36118634259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45937.36118634259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45937.36118634259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45937.36118634259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45937.36118634259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45937.36118634259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45937.36118634259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45937.36118634259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45937.36118634259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45937.36118634259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45937.36118634259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45937.36118634259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45937.36118634259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45937.36118634259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45937.36118634259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45937.36118634259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45937.36118634259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45937.36118634259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45937.36118634259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45937.36118634259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45937.36118634259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45937.36118634259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45937.36118634259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45937.36118634259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45937.36118634259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45937.36118634259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45937.36118634259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45937.36118634259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45937.36118634259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45937.36118634259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45937.36118634259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45937.36118634259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45937.36118634259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45937.36118634259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45937.36118634259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45937.36118634259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45937.36118634259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45937.36118634259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45937.36118634259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45937.36118634259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45937.36118634259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45937.36118634259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45937.36118634259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45937.36118634259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45937.36118634259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45937.36118634259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45937.36118634259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45937.36118634259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45937.36118634259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45937.36118634259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45937.36118634259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45937.36118634259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45937.36118634259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45937.36118634259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45937.36118634259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45937.36118634259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45937.36118634259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45937.36118634259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45937.36118634259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45937.36118634259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45937.36118634259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45937.36118634259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45937.36118634259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45937.36118634259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45937.36118634259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45937.36118634259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45937.36118634259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45937.36118634259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45937.36118634259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45937.36118634259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45937.36118634259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45937.36118634259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45937.36118634259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45937.36118634259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45937.36118634259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45937.36118634259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45937.36118634259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45937.36118634259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45937.36118634259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45937.36118634259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45937.36118634259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45937.36118634259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45937.36118634259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45937.36118634259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45937.36118634259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45937.36118634259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45937.36118634259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45937.36118634259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45937.36118634259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45937.36118634259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45937.36118634259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45937.36118634259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45937.36118634259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45937.36118634259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45937.36118634259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45937.36118634259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45937.36118634259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45937.36118634259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45937.36118634259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45937.36118634259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45937.36118634259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45937.36118634259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45937.36118634259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45937.36118634259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45937.36118634259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45937.36118634259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45937.36118634259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45937.36118634259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45937.36118634259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45937.36118634259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45937.36118634259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45937.36118634259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45937.36118634259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45937.36118634259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45937.36118634259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45937.36118634259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45937.36118634259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45937.36118634259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45937.36118634259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45937.36118634259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45937.36118634259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45937.36118634259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45937.36118634259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45937.36118634259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45937.36118634259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45937.36118634259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45937.36118634259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45937.36118634259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45937.36118634259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45937.36118634259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45937.36118634259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45937.36118634259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45937.36118634259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17108</v>
      </c>
      <c r="E2" s="18" t="s">
        <v>38964</v>
      </c>
      <c r="F2" s="22">
        <v>45937.339456018519</v>
      </c>
      <c r="G2" s="21">
        <f t="shared" ref="G2:G39" ca="1" si="0">IFERROR(NOW()-F2,"-")</f>
        <v>2.1730324071540963E-2</v>
      </c>
      <c r="H2" s="22">
        <v>45937.334293981483</v>
      </c>
      <c r="I2" s="19" t="str">
        <f>IFERROR(VLOOKUP(D2,DB!A:F,6,0),"")</f>
        <v>SCECO</v>
      </c>
      <c r="J2" s="18" t="str">
        <f>IFERROR(VLOOKUP(D2,DB!A:G,7,0),"")</f>
        <v>In progress</v>
      </c>
      <c r="K2" s="50" t="s">
        <v>39057</v>
      </c>
      <c r="L2" s="23" t="str">
        <f>IFERROR(VLOOKUP(D2,DB!A:I,9,0),"")</f>
        <v>Latis</v>
      </c>
    </row>
    <row r="3" spans="1:13" ht="15" customHeight="1">
      <c r="A3" s="19"/>
      <c r="B3" s="75" t="str">
        <f>IFERROR(VLOOKUP(D3,DB!A:K,11,0),"")</f>
        <v/>
      </c>
      <c r="C3" s="18"/>
      <c r="D3" s="75"/>
      <c r="E3" s="18"/>
      <c r="F3" s="20"/>
      <c r="G3" s="21">
        <f t="shared" ca="1" si="0"/>
        <v>45937.36118634259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45937.36118634259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45937.36118634259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45937.36118634259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45937.36118634259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45937.36118634259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45937.36118634259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45937.36118634259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45937.36118634259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45937.36118634259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45937.36118634259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45937.36118634259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45937.36118634259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45937.36118634259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45937.36118634259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45937.36118634259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45937.36118634259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45937.36118634259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45937.36118634259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45937.36118634259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45937.36118634259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45937.36118634259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45937.36118634259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45937.36118634259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45937.36118634259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45937.36118634259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45937.36118634259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45937.36118634259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45937.36118634259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45937.36118634259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45937.36118634259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45937.36118634259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45937.36118634259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45937.36118634259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45937.36118634259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45937.36118634259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45937.36118634259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45937.36118634259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45937.36118634259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45937.36118634259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45937.36118634259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45937.36118634259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45937.36118634259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45937.36118634259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45937.36118634259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45937.36118634259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45937.36118634259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45937.36118634259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45937.36118634259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45937.36118634259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45937.36118634259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45937.36118634259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45937.36118634259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45937.36118634259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45937.36118634259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45937.36118634259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45937.36118634259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45937.36118634259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45937.36118634259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45937.36118634259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45937.36118634259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45937.36118634259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45937.36118634259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45937.36118634259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45937.36118634259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45937.36118634259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45937.36118634259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45937.36118634259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45937.36118634259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45937.36118634259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45937.36118634259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45937.36118634259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45937.36118634259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45937.36118634259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45937.36118634259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45937.36118634259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45937.36118634259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45937.36118634259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45937.36118634259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45937.36118634259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45937.36118634259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45937.36118634259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45937.36118634259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45937.36118634259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45937.36118634259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45937.36118634259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45937.36118634259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45937.36118634259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45937.36118634259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45937.36118634259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45937.36118634259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45937.36118634259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45937.36118634259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45937.36118634259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45937.36118634259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45937.36118634259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45937.36118634259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45937.36118634259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45937.36118634259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45937.36118634259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45937.36118634259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45937.36118634259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45937.36118634259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45937.36118634259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45937.36118634259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45937.36118634259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45937.36118634259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45937.36118634259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45937.36118634259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45937.36118634259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45937.36118634259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45937.36118634259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45937.36118634259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45937.36118634259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45937.36118634259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45937.36118634259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45937.36118634259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45937.36118634259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45937.36118634259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45937.36118634259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45937.36118634259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45937.36118634259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45937.36118634259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45937.36118634259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45937.36118634259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45937.36118634259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45937.36118634259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45937.36118634259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45937.36118634259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45937.36118634259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45937.36118634259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45937.36118634259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45937.36118634259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45937.36118634259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45937.36118634259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45937.36118634259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45937.36118634259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45937.36118634259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45937.36118634259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45937.36118634259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45937.36118634259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45937.36118634259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45937.36118634259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45937.36118634259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45937.36118634259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45937.36118634259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45937.36118634259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45937.36118634259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45937.36118634259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45937.36118634259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45937.36118634259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45937.36118634259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45937.36118634259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45937.36118634259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45937.36118634259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45937.36118634259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45937.36118634259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45937.36118634259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45937.36118634259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45937.36118634259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45937.36118634259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45937.36118634259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45937.36118634259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45937.36118634259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45937.36118634259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45937.36118634259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45937.36118634259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45937.36118634259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45937.36118634259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45937.36118634259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45937.36118634259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45937.36118634259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45937.36118634259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45937.36118634259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45937.36118634259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45937.36118634259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45937.36118634259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45937.36118634259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45937.36118634259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45937.36118634259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45937.36118634259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45937.36118634259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45937.36118634259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45937.36118634259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45937.36118634259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45937.36118634259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45937.36118634259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45937.36118634259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45937.36118634259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45937.36118634259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45937.36118634259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45937.36118634259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45937.36118634259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45937.36118634259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45937.36118634259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45937.36118634259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45937.36118634259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45937.36118634259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45937.36118634259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45937.36118634259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45937.36118634259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45937.36118634259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45937.36118634259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45937.36118634259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45937.36118634259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45937.36118634259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45937.36118634259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45937.36118634259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45937.36118634259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45937.36118634259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45937.36118634259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45937.36118634259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45937.36118634259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45937.36118634259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45937.36118634259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45937.36118634259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45937.36118634259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45937.36118634259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45937.36118634259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45937.36118634259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45937.36118634259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45937.36118634259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45937.36118634259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45937.36118634259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45937.36118634259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45937.36118634259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45937.36118634259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45937.36118634259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45937.36118634259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45937.36118634259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45937.36118634259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45937.36118634259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45937.36118634259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45937.36118634259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45937.36118634259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45937.36118634259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45937.36118634259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45937.36118634259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45937.36118634259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45937.36118634259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45937.36118634259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45937.36118634259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45937.36118634259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45937.36118634259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45937.36118634259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45937.36118634259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45937.36118634259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45937.36118634259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45937.36118634259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45937.36118634259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45937.36118634259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45937.36118634259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45937.36118634259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45937.36118634259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45937.36118634259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45937.36118634259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45937.36118634259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45937.36118634259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45937.36118634259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45937.36118634259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45937.36118634259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45937.36118634259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45937.36118634259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45937.36118634259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45937.36118634259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45937.36118634259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45937.36118634259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45937.36118634259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45937.36118634259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45937.36118634259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45937.36118634259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45937.36118634259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45937.36118634259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45937.36118634259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45937.36118634259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45937.36118634259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45937.36118634259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45937.36118634259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45937.36118634259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45937.36118634259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45937.36118634259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45937.36118634259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45937.36118634259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45937.36118634259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45937.36118634259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45937.36118634259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45937.36118634259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45937.36118634259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45937.36118634259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45937.36118634259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45937.36118634259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45937.36118634259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45937.36118634259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45937.36118634259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45937.36118634259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45937.36118634259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45937.36118634259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45937.36118634259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45937.36118634259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45937.36118634259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45937.36118634259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45937.36118634259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45937.36118634259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45937.36118634259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45937.36118634259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45937.36118634259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45937.36118634259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45937.36118634259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45937.36118634259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45937.36118634259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45937.36118634259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45937.36118634259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45937.36118634259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45937.36118634259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45937.36118634259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45937.36118634259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45937.36118634259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45937.36118634259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45937.36118634259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45937.36118634259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45937.36118634259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45937.36118634259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45937.36118634259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45937.36118634259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45937.36118634259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45937.36118634259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45937.36118634259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45937.36118634259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45937.36118634259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45937.36118634259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45937.36118634259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45937.36118634259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45937.36118634259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45937.36118634259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45937.36118634259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45937.36118634259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45937.36118634259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45937.36118634259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45937.36118634259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45937.36118634259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45937.36118634259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45937.36118634259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45937.36118634259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45937.36118634259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45937.36118634259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45937.36118634259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45937.36118634259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45937.36118634259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45937.36118634259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45937.36118634259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45937.36118634259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45937.36118634259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45937.36118634259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45937.36118634259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45937.36118634259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45937.36118634259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45937.36118634259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45937.36118634259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45937.36118634259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45937.36118634259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45937.36118634259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45937.36118634259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45937.36118634259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45937.36118634259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45937.36118634259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45937.36118634259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45937.36118634259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45937.36118634259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45937.36118634259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45937.36118634259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45937.36118634259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45937.36118634259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45937.36118634259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45937.36118634259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45937.36118634259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45937.36118634259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45937.36118634259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45937.36118634259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45937.36118634259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45937.36118634259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45937.36118634259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45937.36118634259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45937.36118634259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45937.36118634259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45937.36118634259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45937.36118634259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45937.36118634259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45937.36118634259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45937.36118634259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45937.36118634259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45937.36118634259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45937.36118634259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45937.36118634259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45937.36118634259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45937.36118634259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45937.36118634259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45937.36118634259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45937.36118634259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45937.36118634259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45937.36118634259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45937.36118634259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45937.36118634259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45937.36118634259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45937.36118634259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45937.36118634259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45937.36118634259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45937.36118634259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45937.36118634259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45937.36118634259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45937.36118634259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45937.36118634259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45937.36118634259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45937.36118634259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45937.36118634259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45937.36118634259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45937.36118634259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45937.36118634259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45937.36118634259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45937.36118634259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45937.36118634259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45937.36118634259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45937.36118634259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45937.36118634259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45937.36118634259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45937.36118634259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45937.36118634259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45937.36118634259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45937.36118634259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45937.36118634259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45937.36118634259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45937.36118634259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45937.36118634259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45937.36118634259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45937.36118634259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45937.36118634259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45937.36118634259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45937.36118634259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45937.36118634259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45937.36118634259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45937.36118634259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45937.36118634259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45937.36118634259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45937.36118634259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45937.36118634259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45937.36118634259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45937.36118634259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45937.36118634259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45937.36118634259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45937.36118634259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45937.36118634259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45937.36118634259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45937.36118634259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45937.36118634259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45937.36118634259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45937.36118634259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45937.36118634259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45937.36118634259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45937.36118634259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45937.36118634259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45937.36118634259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45937.36118634259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45937.36118634259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45937.36118634259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45937.36118634259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45937.36118634259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45937.36118634259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45937.36118634259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45937.36118634259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45937.36118634259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45937.36118634259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45937.36118634259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45937.36118634259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45937.36118634259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45937.36118634259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45937.36118634259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45937.36118634259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45937.36118634259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45937.36118634259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45937.36118634259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45937.36118634259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45937.36118634259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45937.36118634259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45937.36118634259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45937.36118634259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45937.36118634259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45937.36118634259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45937.36118634259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45937.36118634259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45937.36118634259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45937.36118634259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45937.36118634259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45937.36118634259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45937.36118634259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45937.36118634259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45937.36118634259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45937.36118634259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45937.36118634259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45937.36118634259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45937.36118634259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45937.36118634259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45937.36118634259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45937.36118634259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45937.36118634259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45937.36118634259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45937.36118634259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45937.36118634259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45937.36118634259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45937.36118634259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45937.36118634259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45937.36118634259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45937.36118634259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45937.36118634259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45937.36118634259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45937.36118634259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45937.36118634259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45937.36118634259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45937.36118634259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45937.36118634259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45937.36118634259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45937.36118634259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45937.36118634259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45937.36118634259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45937.36118634259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45937.36118634259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45937.36118634259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45937.36118634259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45937.36118634259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45937.36118634259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45937.36118634259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45937.36118634259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45937.36118634259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45937.36118634259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45937.36118634259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45937.36118634259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45937.36118634259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45937.36118634259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45937.36118634259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45937.36118634259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45937.36118634259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45937.36118634259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45937.36118634259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45937.36118634259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45937.36118634259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45937.36118634259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45937.36118634259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45937.36118634259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45937.36118634259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45937.36118634259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45937.36118634259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45937.36118634259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45937.36118634259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45937.36118634259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45937.36118634259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45937.36118634259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45937.36118634259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45937.36118634259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45937.36118634259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45937.36118634259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45937.36118634259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45937.36118634259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45937.36118634259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45937.36118634259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45937.36118634259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45937.36118634259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45937.36118634259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45937.36118634259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45937.36118634259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45937.36118634259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45937.36118634259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45937.36118634259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45937.36118634259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45937.36118634259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45937.36118634259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45937.36118634259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45937.36118634259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45937.36118634259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45937.36118634259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45937.36118634259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45937.36118634259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45937.36118634259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45937.36118634259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45937.36118634259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45937.36118634259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45937.36118634259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45937.36118634259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45937.36118634259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45937.36118634259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45937.36118634259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45937.36118634259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45937.36118634259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45937.36118634259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45937.36118634259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45937.36118634259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45937.36118634259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45937.36118634259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45937.36118634259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45937.36118634259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45937.36118634259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45937.36118634259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45937.36118634259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45937.36118634259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45937.36118634259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45937.36118634259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45937.36118634259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45937.36118634259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45937.36118634259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45937.36118634259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45937.36118634259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45937.36118634259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45937.36118634259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45937.36118634259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45937.36118634259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45937.36118634259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45937.36118634259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45937.36118634259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45937.36118634259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45937.36118634259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45937.36118634259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45937.36118634259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45937.36118634259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45937.36118634259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45937.36118634259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45937.36118634259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45937.36118634259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45937.36118634259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45937.36118634259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45937.36118634259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45937.36118634259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45937.36118634259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45937.36118634259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45937.36118634259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45937.36118634259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45937.36118634259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45937.36118634259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45937.36118634259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45937.36118634259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45937.36118634259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45937.36118634259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45937.36118634259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45937.36118634259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45937.36118634259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45937.36118634259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45937.36118634259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45937.36118634259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45937.36118634259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45937.36118634259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45937.36118634259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45937.36118634259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45937.36118634259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45937.36118634259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45937.36118634259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45937.36118634259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45937.36118634259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45937.36118634259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45937.36118634259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45937.36118634259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45937.36118634259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45937.36118634259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45937.36118634259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45937.36118634259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45937.36118634259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45937.36118634259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45937.36118634259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45937.36118634259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45937.36118634259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45937.36118634259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45937.36118634259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45937.36118634259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45937.36118634259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45937.36118634259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45937.36118634259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45937.36118634259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45937.36118634259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45937.36118634259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45937.36118634259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45937.36118634259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45937.36118634259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45937.36118634259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45937.36118634259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45937.36118634259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45937.36118634259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45937.36118634259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45937.36118634259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45937.36118634259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45937.36118634259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45937.36118634259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45937.36118634259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45937.36118634259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45937.36118634259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45937.36118634259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45937.36118634259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45937.36118634259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45937.36118634259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45937.36118634259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45937.36118634259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45937.36118634259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45937.36118634259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45937.36118634259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45937.36118634259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45937.36118634259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45937.36118634259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45937.36118634259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45937.36118634259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45937.36118634259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45937.36118634259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45937.36118634259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45937.36118634259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45937.36118634259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45937.36118634259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45937.36118634259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45937.36118634259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45937.36118634259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45937.36118634259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45937.36118634259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45937.36118634259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45937.36118634259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45937.36118634259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45937.36118634259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45937.36118634259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45937.36118634259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45937.36118634259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45937.36118634259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45937.36118634259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45937.36118634259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45937.36118634259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45937.36118634259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45937.36118634259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45937.36118634259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45937.36118634259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45937.36118634259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45937.36118634259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45937.36118634259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45937.36118634259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45937.36118634259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45937.36118634259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45937.36118634259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45937.36118634259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45937.36118634259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45937.36118634259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45937.36118634259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45937.36118634259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45937.36118634259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45937.36118634259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45937.36118634259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45937.36118634259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45937.36118634259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45937.36118634259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45937.36118634259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45937.36118634259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45937.36118634259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45937.36118634259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45937.36118634259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45937.36118634259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45937.36118634259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45937.36118634259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45937.36118634259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45937.36118634259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45937.36118634259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45937.36118634259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45937.36118634259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45937.36118634259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45937.36118634259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45937.36118634259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45937.36118634259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45937.36118634259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45937.36118634259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45937.36118634259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45937.36118634259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45937.36118634259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45937.36118634259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45937.36118634259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45937.36118634259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45937.36118634259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45937.36118634259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45937.36118634259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45937.36118634259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45937.36118634259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45937.36118634259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45937.36118634259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45937.36118634259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45937.36118634259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45937.36118634259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45937.36118634259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45937.36118634259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45937.36118634259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45937.36118634259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45937.36118634259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45937.36118634259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45937.36118634259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45937.36118634259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45937.36118634259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45937.36118634259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45937.36118634259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45937.36118634259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45937.36118634259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45937.36118634259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45937.36118634259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45937.36118634259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45937.36118634259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45937.36118634259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45937.36118634259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45937.36118634259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45937.36118634259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45937.36118634259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45937.36118634259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45937.36118634259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45937.36118634259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45937.36118634259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45937.36118634259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45937.36118634259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45937.36118634259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45937.36118634259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45937.36118634259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45937.36118634259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45937.36118634259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45937.36118634259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45937.36118634259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45937.36118634259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45937.36118634259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45937.36118634259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45937.36118634259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45937.36118634259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45937.36118634259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45937.36118634259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45937.36118634259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45937.36118634259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45937.36118634259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45937.36118634259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45937.36118634259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45937.36118634259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45937.36118634259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45937.36118634259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45937.36118634259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45937.36118634259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45937.36118634259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45937.36118634259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45937.36118634259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45937.36118634259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45937.36118634259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45937.36118634259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45937.36118634259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45937.36118634259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45937.36118634259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45937.36118634259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45937.36118634259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45937.36118634259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45937.36118634259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45937.36118634259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45937.36118634259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45937.36118634259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45937.36118634259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45937.36118634259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45937.36118634259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45937.36118634259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45937.36118634259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45937.36118634259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45937.36118634259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45937.36118634259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45937.36118634259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45937.36118634259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45937.36118634259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45937.36118634259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45937.36118634259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45937.36118634259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45937.36118634259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45937.36118634259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45937.36118634259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45937.36118634259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45937.36118634259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45937.36118634259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45937.36118634259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45937.36118634259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45937.36118634259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45937.36118634259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45937.36118634259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45937.36118634259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45937.36118634259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45937.36118634259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45937.36118634259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45937.36118634259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45937.36118634259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45937.36118634259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45937.36118634259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45937.36118634259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45937.36118634259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45937.36118634259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45937.36118634259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45937.36118634259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45937.36118634259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45937.36118634259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45937.36118634259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45937.36118634259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45937.36118634259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45937.361186574075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45937.361186574075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45937.361186574075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45937.361186574075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45937.361186574075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45937.361186574075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45937.361186574075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45937.361186574075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45937.361186574075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45937.361186574075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45937.361186574075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45937.361186574075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45937.361186574075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45937.361186574075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45937.361186574075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45937.361186574075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45937.361186574075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45937.361186574075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45937.361186574075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45937.361186574075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45937.361186574075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45937.361186574075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45937.361186574075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45937.361186574075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45937.361186574075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45937.361186574075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45937.361186574075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45937.361186574075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45937.361186574075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45937.361186574075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45937.361186574075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45937.361186574075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45937.361186574075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45937.361186574075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45937.361186574075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45937.361186574075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45937.361186574075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45937.361186574075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45937.361186574075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45937.361186574075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45937.361186574075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45937.361186574075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45937.361186574075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45937.361186574075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45937.361186574075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45937.361186574075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45937.361186574075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45937.361186574075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45937.361186574075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45937.361186574075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45937.361186574075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45937.361186574075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45937.361186574075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45937.361186574075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45937.361186574075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45937.361186574075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45937.361186574075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45937.361186574075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45937.361186574075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45937.361186574075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45937.361186574075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45937.361186574075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45937.361186574075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45937.361186574075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45937.361186574075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45937.361186574075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45937.361186574075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45937.361186574075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45937.361186574075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45937.361186574075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45937.361186574075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45937.361186574075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45937.361186574075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45937.361186574075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45937.361186574075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45937.361186574075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45937.361186574075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45937.361186574075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45937.361186574075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45937.361186574075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45937.361186574075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45937.361186574075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45937.361186574075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45937.361186574075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45937.361186574075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45937.361186574075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45937.361186574075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45937.361186574075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45937.361186574075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45937.361186574075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45937.361186574075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45937.361186574075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45937.361186574075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45937.361186574075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45937.361186574075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45937.361186574075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45937.361186574075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45937.361186574075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45937.361186574075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45937.361186574075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45937.361186574075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45937.361186574075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45937.361186574075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45937.361186574075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45937.361186574075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45937.361186574075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45937.361186574075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45937.361186574075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45937.361186574075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45937.361186574075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45937.361186574075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45937.361186574075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45937.361186574075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45937.361186574075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45937.361186574075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45937.361186574075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45937.361186574075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45937.361186574075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45937.361186574075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45937.361186574075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45937.361186574075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45937.361186574075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45937.361186574075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45937.361186574075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45937.361186574075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45937.361186574075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45937.361186574075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45937.361186574075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45937.361186574075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45937.361186574075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45937.361186574075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45937.361186574075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45937.361186574075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45937.361186574075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45937.361186574075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45937.361186574075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45937.361186574075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45937.361186574075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45937.361186574075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45937.361186574075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45937.361186574075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45937.361186574075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45937.361186574075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45937.361186574075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45937.361186574075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45937.361186574075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45937.361186574075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45937.361186574075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45937.361186574075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45937.361186574075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45937.361186574075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45937.361186574075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45937.361186574075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45937.361186574075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45937.361186574075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45937.361186574075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45937.361186574075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45937.361186574075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45937.361186574075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45937.361186574075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45937.361186574075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45937.361186574075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45937.361186574075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45937.361186574075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45937.361186574075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45937.361186574075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45937.361186574075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45937.361186574075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45937.361186574075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45937.361186574075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45937.361186574075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45937.361186574075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45937.361186574075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45937.361186574075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45937.361186574075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45937.361186574075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45937.361186574075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45937.361186574075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45937.361186574075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45937.361186574075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45937.361186574075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45937.361186574075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45937.361186574075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45937.361186574075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45937.361186574075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45937.361186574075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45937.361186574075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45937.361186574075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45937.361186574075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45937.361186574075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45937.361186574075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45937.361186574075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45937.361186574075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45937.361186574075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45937.361186574075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45937.361186574075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45937.361186574075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45937.361186574075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45937.361186574075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45937.361186574075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45937.361186574075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45937.361186574075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45937.361186574075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45937.361186574075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45937.361186574075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45937.361186574075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45937.361186574075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45937.361186574075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45937.361186574075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45937.361186574075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45937.361186574075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45937.361186574075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45937.361186574075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45937.361186574075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45937.361186574075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45937.361186574075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45937.361186574075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45937.361186574075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45937.361186574075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45937.361186574075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45937.361186574075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45937.361186574075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45937.361186574075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45937.361186574075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45937.361186574075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45937.361186574075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45937.361186574075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45937.361186574075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45937.361186574075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45937.361186574075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45937.361186574075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45937.361186574075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45937.361186574075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45937.361186574075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45937.361186574075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45937.361186574075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45937.361186574075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45937.361186574075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45937.361186574075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45937.361186574075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45937.361186574075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45937.361186574075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45937.361186574075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45937.361186574075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45937.361186574075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45937.361186574075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45937.361186574075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45937.361186574075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45937.361186574075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45937.361186574075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45937.361186574075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45937.361186574075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45937.361186574075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45937.361186574075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45937.361186574075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45937.361186574075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45937.361186574075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45937.361186574075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45937.361186574075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45937.361186574075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45937.361186574075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45937.361186574075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45937.361186574075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45937.361186574075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45937.361186574075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45937.361186574075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45937.361186574075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45937.361186574075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45937.361186574075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45937.361186574075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45937.361186574075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45937.361186574075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45937.361186574075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45937.361186574075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45937.361186574075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45937.361186574075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45937.361186574075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45937.361186574075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45937.361186574075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45937.361186574075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45937.361186574075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45937.361186574075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45937.361186574075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45937.361186574075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45937.361186574075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45937.361186574075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45937.361186574075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45937.361186574075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45937.361186574075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45937.361186574075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45937.361186574075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45937.361186574075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45937.361186574075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45937.361186574075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45937.361186574075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45937.361186574075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45937.361186574075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45937.361186574075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45937.361186574075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45937.361186574075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45937.361186574075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45937.361186574075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45937.361186574075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45937.361186574075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45937.361186574075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45937.361186574075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45937.361186574075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45937.361186574075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45937.361186574075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45937.361186574075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45937.361186574075</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233.88046874999418</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2.204241898143664</v>
      </c>
      <c r="H3" s="113">
        <v>45935.07104166667</v>
      </c>
      <c r="I3" s="110" t="str">
        <f>IFERROR(VLOOKUP(D3,DB!A:F,6,0),"")</f>
        <v>Generator-SG</v>
      </c>
      <c r="J3" s="110" t="str">
        <f>IFERROR(VLOOKUP(D3,DB!A:G,7,0),"")</f>
        <v>Good</v>
      </c>
      <c r="K3" s="115" t="s">
        <v>39061</v>
      </c>
      <c r="L3" s="107" t="str">
        <f>IFERROR(VLOOKUP(D3,DB!A:I,9,0),"")</f>
        <v>Latis</v>
      </c>
    </row>
    <row r="4" spans="1:16" ht="15" customHeight="1">
      <c r="A4" s="140" t="s">
        <v>39062</v>
      </c>
      <c r="B4" s="140" t="str">
        <f>IFERROR(VLOOKUP(D4,DB!A:K,11,0),"")</f>
        <v>R4</v>
      </c>
      <c r="C4" s="141">
        <v>1</v>
      </c>
      <c r="D4" s="142" t="s">
        <v>36054</v>
      </c>
      <c r="E4" s="143" t="s">
        <v>38964</v>
      </c>
      <c r="F4" s="144">
        <v>45936.764467592591</v>
      </c>
      <c r="G4" s="145">
        <f ca="1">IFERROR(NOW()-F4,"")</f>
        <v>0.59671874999912689</v>
      </c>
      <c r="H4" s="144">
        <v>45936.758773148147</v>
      </c>
      <c r="I4" s="140" t="str">
        <f>IFERROR(VLOOKUP(D4,DB!A:F,6,0),"")</f>
        <v>Generator-SG</v>
      </c>
      <c r="J4" s="140" t="str">
        <f>IFERROR(VLOOKUP(D4,DB!A:G,7,0),"")</f>
        <v>Weak</v>
      </c>
      <c r="K4" s="147" t="s">
        <v>39063</v>
      </c>
      <c r="L4" s="142" t="str">
        <f>IFERROR(VLOOKUP(D4,DB!A:I,9,0),"")</f>
        <v>Latis</v>
      </c>
    </row>
    <row r="5" spans="1:16" ht="15" customHeight="1">
      <c r="A5" s="140" t="s">
        <v>39064</v>
      </c>
      <c r="B5" s="140" t="str">
        <f>IFERROR(VLOOKUP(D5,DB!A:K,11,0),"")</f>
        <v>R4</v>
      </c>
      <c r="C5" s="141">
        <v>2</v>
      </c>
      <c r="D5" s="142" t="s">
        <v>37069</v>
      </c>
      <c r="E5" s="143" t="s">
        <v>38964</v>
      </c>
      <c r="F5" s="144">
        <v>45937.180335648147</v>
      </c>
      <c r="G5" s="145">
        <f ca="1">IFERROR(NOW()-F5,"")</f>
        <v>0.18085069444350665</v>
      </c>
      <c r="H5" s="144">
        <v>45937.173946759256</v>
      </c>
      <c r="I5" s="140" t="str">
        <f>IFERROR(VLOOKUP(D5,DB!A:F,6,0),"")</f>
        <v>SCECO</v>
      </c>
      <c r="J5" s="140" t="str">
        <f>IFERROR(VLOOKUP(D5,DB!A:G,7,0),"")</f>
        <v>Vandalized</v>
      </c>
      <c r="K5" s="147" t="s">
        <v>39065</v>
      </c>
      <c r="L5" s="142" t="str">
        <f>IFERROR(VLOOKUP(D5,DB!A:I,9,0),"")</f>
        <v>Latis</v>
      </c>
    </row>
    <row r="6" spans="1:16" ht="15" customHeight="1">
      <c r="A6" s="140" t="s">
        <v>39066</v>
      </c>
      <c r="B6" s="140" t="str">
        <f>IFERROR(VLOOKUP(D6,DB!A:K,11,0),"")</f>
        <v>R4</v>
      </c>
      <c r="C6" s="141">
        <v>1</v>
      </c>
      <c r="D6" s="142" t="s">
        <v>36364</v>
      </c>
      <c r="E6" s="143" t="s">
        <v>38964</v>
      </c>
      <c r="F6" s="144">
        <v>45937.213888888888</v>
      </c>
      <c r="G6" s="145">
        <f ca="1">IFERROR(NOW()-F6,"")</f>
        <v>0.14729745370277669</v>
      </c>
      <c r="H6" s="144">
        <v>45937.208043981482</v>
      </c>
      <c r="I6" s="140" t="str">
        <f>IFERROR(VLOOKUP(D6,DB!A:F,6,0),"")</f>
        <v>SCECO</v>
      </c>
      <c r="J6" s="140" t="str">
        <f>IFERROR(VLOOKUP(D6,DB!A:G,7,0),"")</f>
        <v>In progress</v>
      </c>
      <c r="K6" s="147" t="s">
        <v>39067</v>
      </c>
      <c r="L6" s="142" t="str">
        <f>IFERROR(VLOOKUP(D6,DB!A:I,9,0),"")</f>
        <v>Latis</v>
      </c>
    </row>
    <row r="7" spans="1:16" ht="15" customHeight="1">
      <c r="A7" s="140" t="s">
        <v>39068</v>
      </c>
      <c r="B7" s="140" t="str">
        <f>IFERROR(VLOOKUP(D7,DB!A:K,11,0),"")</f>
        <v>R4</v>
      </c>
      <c r="C7" s="141">
        <v>1</v>
      </c>
      <c r="D7" s="142" t="s">
        <v>36850</v>
      </c>
      <c r="E7" s="143" t="s">
        <v>38964</v>
      </c>
      <c r="F7" s="144"/>
      <c r="G7" s="145">
        <f ca="1">IFERROR(NOW()-F7,"")</f>
        <v>45937.36118634259</v>
      </c>
      <c r="H7" s="144">
        <v>45937.242268518516</v>
      </c>
      <c r="I7" s="140" t="str">
        <f>IFERROR(VLOOKUP(D7,DB!A:F,6,0),"")</f>
        <v>SCECO</v>
      </c>
      <c r="J7" s="140" t="str">
        <f>IFERROR(VLOOKUP(D7,DB!A:G,7,0),"")</f>
        <v>Dead</v>
      </c>
      <c r="K7" s="147" t="s">
        <v>39065</v>
      </c>
      <c r="L7" s="142" t="str">
        <f>IFERROR(VLOOKUP(D7,DB!A:I,9,0),"")</f>
        <v>Latis</v>
      </c>
    </row>
    <row r="8" spans="1:16" ht="15" customHeight="1">
      <c r="A8" s="140" t="s">
        <v>39068</v>
      </c>
      <c r="B8" s="140" t="str">
        <f>IFERROR(VLOOKUP(D8,DB!A:K,11,0),"")</f>
        <v>R4</v>
      </c>
      <c r="C8" s="141">
        <v>1</v>
      </c>
      <c r="D8" s="142" t="s">
        <v>27578</v>
      </c>
      <c r="E8" s="143" t="s">
        <v>38964</v>
      </c>
      <c r="F8" s="144"/>
      <c r="G8" s="145">
        <f ca="1">IFERROR(NOW()-F8,"")</f>
        <v>45937.36118634259</v>
      </c>
      <c r="H8" s="144">
        <v>45937.175844907404</v>
      </c>
      <c r="I8" s="140" t="str">
        <f>IFERROR(VLOOKUP(D8,DB!A:F,6,0),"")</f>
        <v>SCECO</v>
      </c>
      <c r="J8" s="140" t="str">
        <f>IFERROR(VLOOKUP(D8,DB!A:G,7,0),"")</f>
        <v>Dead</v>
      </c>
      <c r="K8" s="147" t="s">
        <v>39069</v>
      </c>
      <c r="L8" s="142" t="str">
        <f>IFERROR(VLOOKUP(D8,DB!A:I,9,0),"")</f>
        <v>Latis</v>
      </c>
    </row>
    <row r="9" spans="1:16" ht="15" customHeight="1">
      <c r="A9" s="140" t="s">
        <v>39070</v>
      </c>
      <c r="B9" s="140" t="str">
        <f>IFERROR(VLOOKUP(D9,DB!A:K,11,0),"")</f>
        <v>R4</v>
      </c>
      <c r="C9" s="141">
        <v>1</v>
      </c>
      <c r="D9" s="142" t="s">
        <v>36759</v>
      </c>
      <c r="E9" s="143" t="s">
        <v>39043</v>
      </c>
      <c r="F9" s="144">
        <v>45937.32916666667</v>
      </c>
      <c r="G9" s="145">
        <f ca="1">IFERROR(NOW()-F9,"")</f>
        <v>3.2019675920309965E-2</v>
      </c>
      <c r="H9" s="144">
        <v>45937.323738425926</v>
      </c>
      <c r="I9" s="140" t="str">
        <f>IFERROR(VLOOKUP(D9,DB!A:F,6,0),"")</f>
        <v>SCECO</v>
      </c>
      <c r="J9" s="140" t="str">
        <f>IFERROR(VLOOKUP(D9,DB!A:G,7,0),"")</f>
        <v>In progress</v>
      </c>
      <c r="K9" s="147" t="s">
        <v>39065</v>
      </c>
      <c r="L9" s="142" t="str">
        <f>IFERROR(VLOOKUP(D9,DB!A:I,9,0),"")</f>
        <v>Latis</v>
      </c>
    </row>
    <row r="10" spans="1:16" ht="15" customHeight="1">
      <c r="A10" s="140"/>
      <c r="B10" s="140" t="str">
        <f>IFERROR(VLOOKUP(D10,DB!A:K,11,0),"")</f>
        <v/>
      </c>
      <c r="C10" s="141"/>
      <c r="D10" s="142"/>
      <c r="E10" s="143"/>
      <c r="F10" s="144"/>
      <c r="G10" s="145">
        <f ca="1">IFERROR(NOW()-F10,"")</f>
        <v>45937.36118634259</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45937.36118634259</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45937.36118634259</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45937.36118634259</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45937.36118634259</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45937.36118634259</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45937.36118634259</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45937.36118634259</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45937.36118634259</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45937.36118634259</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45937.36118634259</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45937.36118634259</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45937.36118634259</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45937.36118634259</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45937.36118634259</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45937.36118634259</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45937.36118634259</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45937.36118634259</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45937.36118634259</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45937.36118634259</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45937.36118634259</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45937.36118634259</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45937.36118634259</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6">
        <f ca="1">IFERROR(NOW()-F33,"")</f>
        <v>45937.36118634259</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6">
        <f ca="1">IFERROR(NOW()-F34,"")</f>
        <v>45937.36118634259</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6">
        <f ca="1">IFERROR(NOW()-F35,"")</f>
        <v>45937.36118634259</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6">
        <f ca="1">IFERROR(NOW()-F36,"")</f>
        <v>45937.36118634259</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6">
        <f ca="1">IFERROR(NOW()-F37,"")</f>
        <v>45937.36118634259</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6">
        <f ca="1">IFERROR(NOW()-F38,"")</f>
        <v>45937.36118634259</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6">
        <f ca="1">IFERROR(NOW()-F39,"")</f>
        <v>45937.36118634259</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6">
        <f ca="1">IFERROR(NOW()-F40,"")</f>
        <v>45937.36118634259</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6">
        <f ca="1">IFERROR(NOW()-F41,"")</f>
        <v>45937.36118634259</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45937.36118634259</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45937.36118634259</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45937.36118634259</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45937.36118634259</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45937.36118634259</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45937.36118634259</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45937.36118634259</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45937.36118634259</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45937.36118634259</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45937.36118634259</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45937.36118634259</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45937.36118634259</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45937.36118634259</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45937.36118634259</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45937.36118634259</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45937.36118634259</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45937.36118634259</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45937.36118634259</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45937.36118634259</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45937.36118634259</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45937.36118634259</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45937.36118634259</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45937.36118634259</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45937.36118634259</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45937.36118634259</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45937.36118634259</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45937.36118634259</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45937.36118634259</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45937.36118634259</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45937.36118634259</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45937.36118634259</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45937.36118634259</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45937.36118634259</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45937.36118634259</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45937.36118634259</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45937.36118634259</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45937.36118634259</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45937.36118634259</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45937.36118634259</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45937.36118634259</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45937.36118634259</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45937.36118634259</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45937.36118634259</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45937.36118634259</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45937.36118634259</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45937.36118634259</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45937.36118634259</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45937.36118634259</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45937.36118634259</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45937.36118634259</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45937.36118634259</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45937.36118634259</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45937.36118634259</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45937.36118634259</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45937.36118634259</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45937.36118634259</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45937.36118634259</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45937.36118634259</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45937.36118634259</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45937.36118634259</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45937.36118634259</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45937.36118634259</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45937.36118634259</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45937.36118634259</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45937.36118634259</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45937.36118634259</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45937.36118634259</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45937.36118634259</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45937.36118634259</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45937.36118634259</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45937.36118634259</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45937.36118634259</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45937.36118634259</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45937.36118634259</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45937.36118634259</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45937.36118634259</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45937.36118634259</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45937.36118634259</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45937.36118634259</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45937.36118634259</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45937.36118634259</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45937.36118634259</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45937.36118634259</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45937.36118634259</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45937.36118634259</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45937.36118634259</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45937.36118634259</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45937.36118634259</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45937.36118634259</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45937.36118634259</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45937.36118634259</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45937.36118634259</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45937.36118634259</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45937.36118634259</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45937.36118634259</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45937.36118634259</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45937.36118634259</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45937.36118634259</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45937.36118634259</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45937.36118634259</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45937.36118634259</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45937.36118634259</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45937.36118634259</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45937.36118634259</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45937.36118634259</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45937.36118634259</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45937.36118634259</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45937.36118634259</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45937.36118634259</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45937.36118634259</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45937.36118634259</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45937.36118634259</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45937.36118634259</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45937.36118634259</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45937.36118634259</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45937.36118634259</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45937.36118634259</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45937.36118634259</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45937.36118634259</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45937.36118634259</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45937.36118634259</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45937.36118634259</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45937.36118634259</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45937.36118634259</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45937.36118634259</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45937.36118634259</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45937.36118634259</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45937.36118634259</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45937.36118634259</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45937.36118634259</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45937.36118634259</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45937.36118634259</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45937.36118634259</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45937.36118634259</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45937.36118634259</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45937.36118634259</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45937.36118634259</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45937.36118634259</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45937.36118634259</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45937.36118634259</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45937.36118634259</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45937.36118634259</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45937.36118634259</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45937.36118634259</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45937.36118634259</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45937.36118634259</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45937.36118634259</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45937.36118634259</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45937.36118634259</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45937.36118634259</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45937.36118634259</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45937.36118634259</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45937.36118634259</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45937.36118634259</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45937.36118634259</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45937.36118634259</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45937.36118634259</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45937.36118634259</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45937.36118634259</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45937.36118634259</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45937.36118634259</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45937.36118634259</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45937.36118634259</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45937.36118634259</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45937.36118634259</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45937.36118634259</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45937.36118634259</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45937.36118634259</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45937.36118634259</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45937.36118634259</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45937.36118634259</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45937.36118634259</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45937.36118634259</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45937.36118634259</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45937.36118634259</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45937.36118634259</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45937.36118634259</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45937.36118634259</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45937.36118634259</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45937.36118634259</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45937.36118634259</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45937.36118634259</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45937.36118634259</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45937.36118634259</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45937.36118634259</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45937.36118634259</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45937.36118634259</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45937.36118634259</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45937.36118634259</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45937.36118634259</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45937.36118634259</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45937.36118634259</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45937.36118634259</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45937.36118634259</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45937.36118634259</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45937.36118634259</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45937.36118634259</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45937.36118634259</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45937.36118634259</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45937.36118634259</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45937.36118634259</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45937.36118634259</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45937.36118634259</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45937.36118634259</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45937.36118634259</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45937.36118634259</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45937.36118634259</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45937.36118634259</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45937.36118634259</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45937.36118634259</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45937.36118634259</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45937.36118634259</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45937.36118634259</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45937.36118634259</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45937.36118634259</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45937.36118634259</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45937.36118634259</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45937.36118634259</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45937.36118634259</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45937.36118634259</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45937.36118634259</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45937.36118634259</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45937.36118634259</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45937.36118634259</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45937.36118634259</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45937.36118634259</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45937.36118634259</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45937.36118634259</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45937.36118634259</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45937.36118634259</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45937.36118634259</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45937.36118634259</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45937.36118634259</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45937.36118634259</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45937.36118634259</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45937.36118634259</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45937.36118634259</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45937.36118634259</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45937.36118634259</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45937.36118634259</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45937.36118634259</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45937.36118634259</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45937.36118634259</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45937.36118634259</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45937.36118634259</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45937.36118634259</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45937.36118634259</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45937.36118634259</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45937.36118634259</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45937.36118634259</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45937.36118634259</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45937.36118634259</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45937.36118634259</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45937.36118634259</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45937.36118634259</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45937.36118634259</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45937.36118634259</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45937.36118634259</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45937.36118634259</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45937.36118634259</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45937.36118634259</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45937.36118634259</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45937.36118634259</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45937.36118634259</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45937.36118634259</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45937.36118634259</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45937.36118634259</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45937.36118634259</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45937.36118634259</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45937.36118634259</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45937.36118634259</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45937.36118634259</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45937.36118634259</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45937.36118634259</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45937.36118634259</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45937.36118634259</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45937.36118634259</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45937.36118634259</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45937.36118634259</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45937.36118634259</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45937.36118634259</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45937.36118634259</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45937.36118634259</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45937.36118634259</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45937.36118634259</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45937.36118634259</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45937.36118634259</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45937.36118634259</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45937.36118634259</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45937.36118634259</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45937.36118634259</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45937.36118634259</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45937.36118634259</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45937.36118634259</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45937.36118634259</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45937.36118634259</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45937.36118634259</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45937.36118634259</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45937.36118634259</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45937.36118634259</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45937.36118634259</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45937.36118634259</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45937.36118634259</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45937.36118634259</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45937.36118634259</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45937.36118634259</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45937.36118634259</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45937.36118634259</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45937.36118634259</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45937.36118634259</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45937.36118634259</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45937.36118634259</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45937.36118634259</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45937.36118634259</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45937.36118634259</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45937.36118634259</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45937.36118634259</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45937.36118634259</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45937.36118634259</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45937.36118634259</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45937.36118634259</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45937.36118634259</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45937.36118634259</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45937.36118634259</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45937.36118634259</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45937.36118634259</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45937.36118634259</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45937.36118634259</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45937.36118634259</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45937.36118634259</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45937.36118634259</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45937.36118634259</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45937.36118634259</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45937.36118634259</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45937.36118634259</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45937.36118634259</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45937.36118634259</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45937.36118634259</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45937.36118634259</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45937.36118634259</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45937.36118634259</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45937.36118634259</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45937.36118634259</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45937.36118634259</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45937.36118634259</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45937.36118634259</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45937.36118634259</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45937.36118634259</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45937.36118634259</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45937.36118634259</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45937.36118634259</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45937.36118634259</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45937.36118634259</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45937.36118634259</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45937.36118634259</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45937.36118634259</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45937.36118634259</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45937.36118634259</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45937.36118634259</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45937.36118634259</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45937.36118634259</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45937.36118634259</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45937.36118634259</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45937.36118634259</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45937.36118634259</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45937.36118634259</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45937.36118634259</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45937.36118634259</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45937.36118634259</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45937.36118634259</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45937.36118634259</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45937.36118634259</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45937.36118634259</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45937.36118634259</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45937.36118634259</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45937.36118634259</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45937.36118634259</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45937.36118634259</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45937.36118634259</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45937.36118634259</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45937.36118634259</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45937.36118634259</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45937.36118634259</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45937.36118634259</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45937.36118634259</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45937.36118634259</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45937.36118634259</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45937.36118634259</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45937.36118634259</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45937.36118634259</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45937.36118634259</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45937.36118634259</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45937.36118634259</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45937.36118634259</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45937.36118634259</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45937.36118634259</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45937.36118634259</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45937.36118634259</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45937.36118634259</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45937.36118634259</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45937.36118634259</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45937.36118634259</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45937.36118634259</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45937.36118634259</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45937.36118634259</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45937.36118634259</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45937.36118634259</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45937.36118634259</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45937.36118634259</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45937.36118634259</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45937.36118634259</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45937.36118634259</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45937.36118634259</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45937.36118634259</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45937.36118634259</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45937.36118634259</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45937.36118634259</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45937.36118634259</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45937.36118634259</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45937.36118634259</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45937.36118634259</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45937.36118634259</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45937.36118634259</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45937.36118634259</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45937.36118634259</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45937.36118634259</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45937.36118634259</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45937.36118634259</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45937.36118634259</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45937.36118634259</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45937.36118634259</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45937.36118634259</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45937.36118634259</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45937.36118634259</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45937.36118634259</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45937.36118634259</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45937.36118634259</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45937.36118634259</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45937.36118634259</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45937.36118634259</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45937.36118634259</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45937.36118634259</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45937.36118634259</v>
      </c>
      <c r="H484" s="144"/>
      <c r="I484" s="140" t="str">
        <f>IFERROR(VLOOKUP(D484,DB!A:F,6,0),"")</f>
        <v/>
      </c>
      <c r="J484" s="140" t="str">
        <f>IFERROR(VLOOKUP(D484,DB!A:G,7,0),"")</f>
        <v/>
      </c>
      <c r="K484" s="147"/>
      <c r="L484" s="142" t="str">
        <f>IFERROR(VLOOKUP(D484,DB!A:I,9,0),"")</f>
        <v/>
      </c>
    </row>
    <row r="485" spans="1:12" ht="15" customHeight="1">
      <c r="A485" s="148"/>
      <c r="B485" s="148" t="str">
        <f>IFERROR(VLOOKUP(D485,DB!A:K,11,0),"")</f>
        <v/>
      </c>
      <c r="C485" s="149"/>
      <c r="D485" s="150"/>
      <c r="E485" s="151"/>
      <c r="F485" s="152"/>
      <c r="G485" s="153">
        <f ca="1">IFERROR(NOW()-F485,"")</f>
        <v>45937.36118634259</v>
      </c>
      <c r="H485" s="152"/>
      <c r="I485" s="148" t="str">
        <f>IFERROR(VLOOKUP(D485,DB!A:F,6,0),"")</f>
        <v/>
      </c>
      <c r="J485" s="148" t="str">
        <f>IFERROR(VLOOKUP(D485,DB!A:G,7,0),"")</f>
        <v/>
      </c>
      <c r="K485" s="154"/>
      <c r="L485" s="150"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45.529126157402061</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11.172309027773736</v>
      </c>
      <c r="H3" s="38">
        <v>45926.158159722225</v>
      </c>
      <c r="I3" s="37" t="str">
        <f>IFERROR(VLOOKUP(D3,DB!A:F,6,0),"")</f>
        <v>SCECO</v>
      </c>
      <c r="J3" s="37" t="str">
        <f>IFERROR(VLOOKUP(D3,DB!A:G,7,0),"")</f>
        <v>Good</v>
      </c>
      <c r="K3" s="37" t="s">
        <v>39074</v>
      </c>
      <c r="L3" s="37" t="str">
        <f>IFERROR(VLOOKUP(D3,DB!A:I,9,0),"")</f>
        <v>Latis</v>
      </c>
      <c r="M3" s="136"/>
    </row>
    <row r="4" spans="1:13" ht="30.75">
      <c r="A4" s="37" t="s">
        <v>39075</v>
      </c>
      <c r="B4" s="37" t="str">
        <f>IFERROR(VLOOKUP(D4,DB!A:K,11,0),"")</f>
        <v>R5</v>
      </c>
      <c r="C4" s="37">
        <v>4</v>
      </c>
      <c r="D4" s="37" t="s">
        <v>31288</v>
      </c>
      <c r="E4" s="37" t="s">
        <v>39043</v>
      </c>
      <c r="F4" s="38">
        <v>45937.29923611111</v>
      </c>
      <c r="G4" s="39">
        <f ca="1">IFERROR(NOW()-F4,"-")</f>
        <v>6.195023148029577E-2</v>
      </c>
      <c r="H4" s="38">
        <v>45937.29278935185</v>
      </c>
      <c r="I4" s="37" t="str">
        <f>IFERROR(VLOOKUP(D4,DB!A:F,6,0),"")</f>
        <v>SCECO</v>
      </c>
      <c r="J4" s="37" t="str">
        <f>IFERROR(VLOOKUP(D4,DB!A:G,7,0),"")</f>
        <v>Dead</v>
      </c>
      <c r="K4" s="37" t="s">
        <v>39076</v>
      </c>
      <c r="L4" s="37" t="str">
        <f>IFERROR(VLOOKUP(D4,DB!A:I,9,0),"")</f>
        <v>Latis</v>
      </c>
      <c r="M4" s="136"/>
    </row>
    <row r="5" spans="1:13" ht="15">
      <c r="A5" s="37" t="s">
        <v>39077</v>
      </c>
      <c r="B5" s="37" t="str">
        <f>IFERROR(VLOOKUP(D5,DB!A:K,11,0),"")</f>
        <v>R5</v>
      </c>
      <c r="C5" s="37">
        <v>2</v>
      </c>
      <c r="D5" s="37" t="s">
        <v>35892</v>
      </c>
      <c r="E5" s="37" t="s">
        <v>38964</v>
      </c>
      <c r="F5" s="38" t="s">
        <v>24</v>
      </c>
      <c r="G5" s="39" t="str">
        <f ca="1">IFERROR(NOW()-F5,"-")</f>
        <v>-</v>
      </c>
      <c r="H5" s="38">
        <v>45937.333958333336</v>
      </c>
      <c r="I5" s="37" t="str">
        <f>IFERROR(VLOOKUP(D5,DB!A:F,6,0),"")</f>
        <v>SCECO</v>
      </c>
      <c r="J5" s="37" t="str">
        <f>IFERROR(VLOOKUP(D5,DB!A:G,7,0),"")</f>
        <v>Dead</v>
      </c>
      <c r="K5" s="37" t="s">
        <v>39078</v>
      </c>
      <c r="L5" s="37" t="str">
        <f>IFERROR(VLOOKUP(D5,DB!A:I,9,0),"")</f>
        <v>Latis</v>
      </c>
      <c r="M5" s="136"/>
    </row>
    <row r="6" spans="1:13" ht="15">
      <c r="A6" s="37"/>
      <c r="B6" s="37" t="str">
        <f>IFERROR(VLOOKUP(D6,DB!A:K,11,0),"")</f>
        <v/>
      </c>
      <c r="C6" s="37"/>
      <c r="D6" s="37"/>
      <c r="E6" s="37"/>
      <c r="F6" s="38"/>
      <c r="G6" s="39">
        <f ca="1">IFERROR(NOW()-F6,"-")</f>
        <v>45937.36118634259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45937.36118634259</v>
      </c>
      <c r="H7" s="38"/>
      <c r="I7" s="37" t="str">
        <f>IFERROR(VLOOKUP(D7,DB!A:F,6,0),"")</f>
        <v/>
      </c>
      <c r="J7" s="37" t="str">
        <f>IFERROR(VLOOKUP(D7,DB!A:G,7,0),"")</f>
        <v/>
      </c>
      <c r="K7" s="37"/>
      <c r="L7" s="37" t="str">
        <f>IFERROR(VLOOKUP(D7,DB!A:I,9,0),"")</f>
        <v/>
      </c>
      <c r="M7" s="136"/>
    </row>
    <row r="8" spans="1:13" ht="15.75">
      <c r="A8" s="37"/>
      <c r="B8" s="37" t="str">
        <f>IFERROR(VLOOKUP(D8,DB!A:K,11,0),"")</f>
        <v/>
      </c>
      <c r="C8" s="37"/>
      <c r="D8" s="162"/>
      <c r="E8" s="37"/>
      <c r="F8" s="38"/>
      <c r="G8" s="39">
        <f ca="1">IFERROR(NOW()-F8,"-")</f>
        <v>45937.36118634259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45937.36118634259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45937.36118634259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45937.36118634259</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62"/>
      <c r="E12" s="37"/>
      <c r="F12" s="38"/>
      <c r="G12" s="39">
        <f ca="1">IFERROR(NOW()-F12,"-")</f>
        <v>45937.36118634259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45937.36118634259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45937.36118634259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45937.36118634259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45937.36118634259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45937.36118634259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45937.36118634259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45937.36118634259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45937.36118634259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45937.36118634259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45937.36118634259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45937.36118634259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45937.36118634259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45937.36118634259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45937.36118634259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45937.36118634259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45937.36118634259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45937.36118634259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45937.36118634259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45937.36118634259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45937.36118634259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45937.36118634259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45937.36118634259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45937.36118634259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45937.36118634259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45937.36118634259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45937.36118634259</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45937.36118634259</v>
      </c>
      <c r="H39" s="134"/>
      <c r="I39" s="92" t="str">
        <f>IFERROR(VLOOKUP(D39,DB!A:F,6,0),"")</f>
        <v/>
      </c>
      <c r="J39" s="92" t="str">
        <f>IFERROR(VLOOKUP(D39,DB!A:G,7,0),"")</f>
        <v/>
      </c>
      <c r="K39" s="92"/>
      <c r="L39" s="92" t="str">
        <f>IFERROR(VLOOKUP(D39,DB!A:I,9,0),"")</f>
        <v/>
      </c>
      <c r="M39" s="136"/>
    </row>
    <row r="40" spans="1:13" ht="15">
      <c r="A40" s="92"/>
      <c r="B40" s="92" t="str">
        <f>IFERROR(VLOOKUP(D40,DB!A:K,11,0),"")</f>
        <v/>
      </c>
      <c r="C40" s="92"/>
      <c r="D40" s="92"/>
      <c r="E40" s="92"/>
      <c r="F40" s="134"/>
      <c r="G40" s="135">
        <f ca="1">IFERROR(NOW()-F40,"-")</f>
        <v>45937.36118634259</v>
      </c>
      <c r="H40" s="134"/>
      <c r="I40" s="92" t="str">
        <f>IFERROR(VLOOKUP(D40,DB!A:F,6,0),"")</f>
        <v/>
      </c>
      <c r="J40" s="92" t="str">
        <f>IFERROR(VLOOKUP(D40,DB!A:G,7,0),"")</f>
        <v/>
      </c>
      <c r="K40" s="92"/>
      <c r="L40" s="92" t="str">
        <f>IFERROR(VLOOKUP(D40,DB!A:I,9,0),"")</f>
        <v/>
      </c>
    </row>
    <row r="41" spans="1:13" ht="15">
      <c r="A41" s="37"/>
      <c r="B41" s="37" t="str">
        <f>IFERROR(VLOOKUP(D41,DB!A:K,11,0),"")</f>
        <v/>
      </c>
      <c r="C41" s="37"/>
      <c r="D41" s="37"/>
      <c r="E41" s="37"/>
      <c r="F41" s="38"/>
      <c r="G41" s="39">
        <f ca="1">IFERROR(NOW()-F41,"-")</f>
        <v>45937.36118634259</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45937.36118634259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45937.36118634259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45937.36118634259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45937.36118634259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45937.36118634259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45937.36118634259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45937.36118634259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45937.36118634259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45937.36118634259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45937.36118634259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45937.36118634259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45937.36118634259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45937.36118634259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45937.36118634259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45937.36118634259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45937.36118634259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45937.36118634259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45937.36118634259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45937.36118634259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45937.36118634259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45937.36118634259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45937.36118634259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45937.36118634259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45937.36118634259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45937.36118634259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45937.36118634259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45937.36118634259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45937.36118634259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45937.36118634259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45937.36118634259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45937.36118634259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45937.36118634259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45937.36118634259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45937.36118634259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45937.36118634259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45937.36118634259</v>
      </c>
      <c r="H77" s="38"/>
      <c r="I77" s="37" t="str">
        <f>IFERROR(VLOOKUP(D77,DB!A:F,6,0),"")</f>
        <v/>
      </c>
      <c r="J77" s="37" t="str">
        <f>IFERROR(VLOOKUP(D77,DB!A:G,7,0),"")</f>
        <v/>
      </c>
      <c r="K77" s="37"/>
      <c r="L77" s="37" t="str">
        <f>IFERROR(VLOOKUP(D77,DB!A:I,9,0),"")</f>
        <v/>
      </c>
    </row>
    <row r="78" spans="1:12" ht="15">
      <c r="A78" s="92"/>
      <c r="B78" s="92" t="str">
        <f>IFERROR(VLOOKUP(D78,DB!A:K,11,0),"")</f>
        <v/>
      </c>
      <c r="C78" s="92"/>
      <c r="D78" s="92"/>
      <c r="E78" s="92"/>
      <c r="F78" s="134"/>
      <c r="G78" s="135">
        <f ca="1">IFERROR(NOW()-F78,"-")</f>
        <v>45937.36118634259</v>
      </c>
      <c r="H78" s="134"/>
      <c r="I78" s="92" t="str">
        <f>IFERROR(VLOOKUP(D78,DB!A:F,6,0),"")</f>
        <v/>
      </c>
      <c r="J78" s="92" t="str">
        <f>IFERROR(VLOOKUP(D78,DB!A:G,7,0),"")</f>
        <v/>
      </c>
      <c r="K78" s="92"/>
      <c r="L78" s="92" t="str">
        <f>IFERROR(VLOOKUP(D78,DB!A:I,9,0),"")</f>
        <v/>
      </c>
    </row>
    <row r="79" spans="1:12" ht="15">
      <c r="A79" s="37"/>
      <c r="B79" s="37" t="str">
        <f>IFERROR(VLOOKUP(D79,DB!A:K,11,0),"")</f>
        <v/>
      </c>
      <c r="C79" s="37"/>
      <c r="D79" s="37"/>
      <c r="E79" s="37"/>
      <c r="F79" s="38"/>
      <c r="G79" s="39">
        <f ca="1">IFERROR(NOW()-F79,"-")</f>
        <v>45937.36118634259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45937.36118634259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45937.36118634259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45937.36118634259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45937.36118634259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45937.36118634259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45937.36118634259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45937.36118634259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45937.36118634259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45937.36118634259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45937.36118634259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45937.36118634259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45937.36118634259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45937.36118634259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45937.36118634259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45937.36118634259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45937.36118634259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45937.36118634259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45937.36118634259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45937.36118634259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45937.36118634259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45937.36118634259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45937.36118634259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45937.36118634259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45937.36118634259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45937.36118634259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45937.36118634259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45937.36118634259</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45937.36118634259</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45937.36118634259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45937.36118634259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45937.36118634259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45937.36118634259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45937.36118634259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45937.36118634259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45937.36118634259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45937.36118634259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45937.36118634259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45937.36118634259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45937.36118634259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45937.36118634259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45937.36118634259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45937.36118634259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45937.36118634259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45937.36118634259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45937.36118634259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45937.36118634259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45937.36118634259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45937.36118634259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45937.36118634259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45937.36118634259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45937.36118634259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45937.36118634259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45937.36118634259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45937.36118634259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45937.36118634259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45937.36118634259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45937.36118634259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45937.36118634259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45937.36118634259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45937.36118634259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45937.36118634259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45937.36118634259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45937.36118634259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45937.36118634259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45937.36118634259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45937.36118634259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45937.36118634259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45937.36118634259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45937.36118634259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45937.36118634259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45937.36118634259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45937.36118634259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45937.36118634259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45937.36118634259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45937.36118634259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45937.36118634259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45937.36118634259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45937.36118634259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45937.36118634259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45937.36118634259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45937.36118634259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45937.36118634259</v>
      </c>
      <c r="H161" s="134"/>
      <c r="I161" s="92" t="str">
        <f>IFERROR(VLOOKUP(D161,DB!A:F,6,0),"")</f>
        <v/>
      </c>
      <c r="J161" s="92" t="str">
        <f>IFERROR(VLOOKUP(D161,DB!A:G,7,0),"")</f>
        <v/>
      </c>
      <c r="K161" s="92"/>
      <c r="L161" s="92"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tabSelected="1" workbookViewId="0">
      <selection activeCell="D9" sqref="D9:D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20" t="s">
        <v>5398</v>
      </c>
      <c r="C2" s="137">
        <v>1</v>
      </c>
      <c r="D2" s="120" t="s">
        <v>34463</v>
      </c>
      <c r="E2" s="137" t="s">
        <v>39080</v>
      </c>
      <c r="F2" s="138">
        <v>45926.772847222222</v>
      </c>
      <c r="G2" s="89">
        <f ca="1">IFERROR(NOW()-F2,"-")</f>
        <v>10.588339120367891</v>
      </c>
      <c r="H2" s="139">
        <v>45927.449074074102</v>
      </c>
      <c r="I2" s="120" t="str">
        <f>IFERROR(VLOOKUP(D2,DB!A:F,6,0),"")</f>
        <v>SCECO</v>
      </c>
      <c r="J2" s="120" t="str">
        <f>IFERROR(VLOOKUP(D2,DB!A:G,7,0),"")</f>
        <v>Weak</v>
      </c>
      <c r="K2" s="137" t="s">
        <v>39081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45937.36118634259</v>
      </c>
      <c r="H3" s="139">
        <v>45927.987534722219</v>
      </c>
      <c r="I3" s="120" t="str">
        <f>IFERROR(VLOOKUP(D3,DB!A:F,6,0),"")</f>
        <v>SCECO</v>
      </c>
      <c r="J3" s="120" t="str">
        <f>IFERROR(VLOOKUP(D3,DB!A:G,7,0),"")</f>
        <v>Vandalized</v>
      </c>
      <c r="K3" s="137" t="s">
        <v>39082</v>
      </c>
      <c r="L3" s="126" t="str">
        <f>IFERROR(VLOOKUP(D3,DB!A:I,9,0),"")</f>
        <v>Latis</v>
      </c>
    </row>
    <row r="4" spans="1:16383" ht="31.5" customHeight="1">
      <c r="A4" s="137" t="s">
        <v>39083</v>
      </c>
      <c r="B4" s="120" t="s">
        <v>5398</v>
      </c>
      <c r="C4" s="137">
        <v>1</v>
      </c>
      <c r="D4" s="120" t="s">
        <v>32861</v>
      </c>
      <c r="E4" s="137" t="s">
        <v>39080</v>
      </c>
      <c r="F4" s="138">
        <v>45933.880972222221</v>
      </c>
      <c r="G4" s="89">
        <f ca="1">IFERROR(NOW()-F4,"-")</f>
        <v>3.4802141203690553</v>
      </c>
      <c r="H4" s="139">
        <v>45929.455266203702</v>
      </c>
      <c r="I4" s="120" t="str">
        <f>IFERROR(VLOOKUP(D4,DB!A:F,6,0),"")</f>
        <v>SCECO</v>
      </c>
      <c r="J4" s="120" t="str">
        <f>IFERROR(VLOOKUP(D4,DB!A:G,7,0),"")</f>
        <v>In progress</v>
      </c>
      <c r="K4" s="137" t="s">
        <v>39081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20" t="s">
        <v>5398</v>
      </c>
      <c r="C5" s="137">
        <v>1</v>
      </c>
      <c r="D5" s="120" t="s">
        <v>33408</v>
      </c>
      <c r="E5" s="137" t="s">
        <v>38964</v>
      </c>
      <c r="F5" s="138">
        <v>45934.942245370374</v>
      </c>
      <c r="G5" s="89">
        <f ca="1">IFERROR(NOW()-F5,"-")</f>
        <v>2.4189409722166602</v>
      </c>
      <c r="H5" s="139">
        <v>45934.470231481479</v>
      </c>
      <c r="I5" s="120" t="str">
        <f>IFERROR(VLOOKUP(D5,DB!A:F,6,0),"")</f>
        <v>SCECO</v>
      </c>
      <c r="J5" s="120" t="str">
        <f>IFERROR(VLOOKUP(D5,DB!A:G,7,0),"")</f>
        <v>Dead</v>
      </c>
      <c r="K5" s="137" t="s">
        <v>39081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39085</v>
      </c>
      <c r="B6" s="120" t="str">
        <f>IFERROR(VLOOKUP(D6,DB!A:K,11,0),"")</f>
        <v>R6</v>
      </c>
      <c r="C6" s="122">
        <v>1</v>
      </c>
      <c r="D6" s="120" t="s">
        <v>33009</v>
      </c>
      <c r="E6" s="123" t="s">
        <v>38964</v>
      </c>
      <c r="F6" s="124">
        <v>45937.073495370372</v>
      </c>
      <c r="G6" s="89">
        <f ca="1">IFERROR(NOW()-F6,"-")</f>
        <v>0.28769097221811535</v>
      </c>
      <c r="H6" s="124">
        <v>45937.053842592592</v>
      </c>
      <c r="I6" s="120" t="str">
        <f>IFERROR(VLOOKUP(D6,DB!A:F,6,0),"")</f>
        <v>SCECO</v>
      </c>
      <c r="J6" s="120" t="str">
        <f>IFERROR(VLOOKUP(D6,DB!A:G,7,0),"")</f>
        <v>Dead+No BB Design</v>
      </c>
      <c r="K6" s="125" t="s">
        <v>39086</v>
      </c>
      <c r="L6" s="126" t="str">
        <f>IFERROR(VLOOKUP(D6,DB!A:I,9,0),"")</f>
        <v>Latis</v>
      </c>
    </row>
    <row r="7" spans="1:16383" ht="31.5" customHeight="1">
      <c r="A7" s="137" t="s">
        <v>39087</v>
      </c>
      <c r="B7" s="120" t="str">
        <f>IFERROR(VLOOKUP(D7,DB!A:K,11,0),"")</f>
        <v>R6</v>
      </c>
      <c r="C7" s="122">
        <v>2</v>
      </c>
      <c r="D7" s="163" t="s">
        <v>32516</v>
      </c>
      <c r="E7" s="123" t="s">
        <v>39043</v>
      </c>
      <c r="F7" s="124">
        <v>45937.351446759261</v>
      </c>
      <c r="G7" s="89">
        <f ca="1">IFERROR(NOW()-F7,"-")</f>
        <v>9.7395833290647715E-3</v>
      </c>
      <c r="H7" s="124">
        <v>45937.340462962966</v>
      </c>
      <c r="I7" s="120" t="str">
        <f>IFERROR(VLOOKUP(D7,DB!A:F,6,0),"")</f>
        <v>SCECO</v>
      </c>
      <c r="J7" s="120" t="str">
        <f>IFERROR(VLOOKUP(D7,DB!A:G,7,0),"")</f>
        <v>Good</v>
      </c>
      <c r="K7" s="125" t="s">
        <v>39088</v>
      </c>
      <c r="L7" s="126" t="str">
        <f>IFERROR(VLOOKUP(D7,DB!A:I,9,0),"")</f>
        <v>Latis</v>
      </c>
    </row>
    <row r="8" spans="1:16383" ht="31.5" customHeight="1">
      <c r="A8" s="121"/>
      <c r="B8" s="120" t="str">
        <f>IFERROR(VLOOKUP(D8,DB!A:K,11,0),"")</f>
        <v/>
      </c>
      <c r="C8" s="122"/>
      <c r="D8" s="120"/>
      <c r="E8" s="123"/>
      <c r="F8" s="124"/>
      <c r="G8" s="89">
        <f ca="1">IFERROR(NOW()-F8,"-")</f>
        <v>45937.36118634259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45937.36118634259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45937.36118634259</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45937.36118634259</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45937.36118634259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45937.36118634259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45937.36118634259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45937.36118634259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45937.36118634259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45937.36118634259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45937.36118634259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45937.36118634259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45937.36118634259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45937.36118634259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45937.36118634259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45937.36118634259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45937.36118634259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45937.36118634259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45937.36118634259</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45937.36118634259</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45937.36118634259</v>
      </c>
      <c r="H28" s="124"/>
      <c r="I28" s="120" t="str">
        <f>IFERROR(VLOOKUP(D28,DB!A:F,6,0),"")</f>
        <v/>
      </c>
      <c r="J28" s="120"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45937.36118634259</v>
      </c>
      <c r="H29" s="124"/>
      <c r="I29" s="120" t="str">
        <f>IFERROR(VLOOKUP(D29,DB!A:F,6,0),"")</f>
        <v/>
      </c>
      <c r="J29" s="120"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45937.36118634259</v>
      </c>
      <c r="H30" s="124"/>
      <c r="I30" s="120" t="str">
        <f>IFERROR(VLOOKUP(D30,DB!A:F,6,0),"")</f>
        <v/>
      </c>
      <c r="J30" s="120"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45937.36118634259</v>
      </c>
      <c r="H31" s="124"/>
      <c r="I31" s="120" t="str">
        <f>IFERROR(VLOOKUP(D31,DB!A:F,6,0),"")</f>
        <v/>
      </c>
      <c r="J31" s="120"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45937.36118634259</v>
      </c>
      <c r="H32" s="124"/>
      <c r="I32" s="120" t="str">
        <f>IFERROR(VLOOKUP(D32,DB!A:F,6,0),"")</f>
        <v/>
      </c>
      <c r="J32" s="120"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45937.36118634259</v>
      </c>
      <c r="H33" s="124"/>
      <c r="I33" s="120" t="str">
        <f>IFERROR(VLOOKUP(D33,DB!A:F,6,0),"")</f>
        <v/>
      </c>
      <c r="J33" s="120"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45937.36118634259</v>
      </c>
      <c r="H34" s="124"/>
      <c r="I34" s="120" t="str">
        <f>IFERROR(VLOOKUP(D34,DB!A:F,6,0),"")</f>
        <v/>
      </c>
      <c r="J34" s="120"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45937.36118634259</v>
      </c>
      <c r="H35" s="124"/>
      <c r="I35" s="120" t="str">
        <f>IFERROR(VLOOKUP(D35,DB!A:F,6,0),"")</f>
        <v/>
      </c>
      <c r="J35" s="120"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45937.36118634259</v>
      </c>
      <c r="H36" s="124"/>
      <c r="I36" s="120" t="str">
        <f>IFERROR(VLOOKUP(D36,DB!A:F,6,0),"")</f>
        <v/>
      </c>
      <c r="J36" s="120"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45937.36118634259</v>
      </c>
      <c r="H37" s="124"/>
      <c r="I37" s="120" t="str">
        <f>IFERROR(VLOOKUP(D37,DB!A:F,6,0),"")</f>
        <v/>
      </c>
      <c r="J37" s="120"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45937.36118634259</v>
      </c>
      <c r="H38" s="124"/>
      <c r="I38" s="120" t="str">
        <f>IFERROR(VLOOKUP(D38,DB!A:F,6,0),"")</f>
        <v/>
      </c>
      <c r="J38" s="120"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45937.36118634259</v>
      </c>
      <c r="H39" s="124"/>
      <c r="I39" s="120" t="str">
        <f>IFERROR(VLOOKUP(D39,DB!A:F,6,0),"")</f>
        <v/>
      </c>
      <c r="J39" s="120"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45937.36118634259</v>
      </c>
      <c r="H40" s="124"/>
      <c r="I40" s="120" t="str">
        <f>IFERROR(VLOOKUP(D40,DB!A:F,6,0),"")</f>
        <v/>
      </c>
      <c r="J40" s="120"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45937.36118634259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45937.36118634259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45937.36118634259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45937.36118634259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45937.36118634259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45937.36118634259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45937.36118634259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45937.36118634259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45937.36118634259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45937.36118634259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45937.36118634259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45937.36118634259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45937.36118634259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45937.36118634259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45937.36118634259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45937.36118634259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45937.36118634259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45937.36118634259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45937.36118634259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45937.36118634259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45937.36118634259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45937.36118634259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45937.36118634259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45937.36118634259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45937.36118634259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45937.36118634259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45937.36118634259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45937.36118634259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45937.36118634259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45937.36118634259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45937.36118634259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45937.36118634259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45937.36118634259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45937.36118634259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45937.36118634259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45937.36118634259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45937.36118634259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45937.36118634259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45937.36118634259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45937.36118634259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45937.36118634259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45937.36118634259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45937.36118634259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45937.36118634259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45937.36118634259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45937.36118634259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45937.36118634259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45937.36118634259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45937.36118634259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45937.36118634259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45937.36118634259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45937.36118634259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45937.36118634259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45937.36118634259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45937.36118634259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45937.36118634259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45937.36118634259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45937.36118634259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45937.36118634259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45937.36118634259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45937.36118634259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45937.36118634259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45937.36118634259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45937.36118634259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45937.36118634259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45937.36118634259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45937.36118634259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45937.36118634259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45937.36118634259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45937.36118634259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45937.36118634259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45937.36118634259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45937.36118634259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45937.36118634259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45937.36118634259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45937.36118634259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45937.36118634259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45937.36118634259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45937.36118634259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45937.36118634259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45937.36118634259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45937.36118634259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45937.36118634259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45937.36118634259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45937.36118634259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45937.36118634259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45937.36118634259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45937.36118634259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45937.36118634259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45937.36118634259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45937.36118634259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45937.36118634259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45937.36118634259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45937.36118634259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45937.36118634259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45937.36118634259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45937.36118634259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45937.36118634259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45937.36118634259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45937.36118634259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45937.36118634259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45937.36118634259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45937.36118634259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45937.36118634259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45937.36118634259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45937.36118634259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45937.36118634259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45937.36118634259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45937.36118634259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45937.36118634259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45937.36118634259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45937.36118634259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45937.36118634259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45937.36118634259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45937.36118634259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45937.36118634259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45937.36118634259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45937.36118634259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45937.36118634259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45937.36118634259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45937.36118634259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45937.36118634259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45937.36118634259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45937.36118634259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45937.36118634259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45937.36118634259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45937.36118634259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45937.36118634259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45937.36118634259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45937.36118634259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45937.36118634259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45937.36118634259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45937.36118634259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45937.36118634259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45937.36118634259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45937.36118634259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45937.36118634259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45937.36118634259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45937.36118634259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45937.36118634259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45937.36118634259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45937.36118634259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45937.36118634259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45937.36118634259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45937.36118634259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45937.36118634259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45937.36118634259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45937.36118634259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45937.36118634259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45937.36118634259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45937.36118634259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45937.36118634259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45937.36118634259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45937.36118634259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45937.36118634259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45937.36118634259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45937.36118634259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45937.36118634259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45937.36118634259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45937.36118634259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45937.36118634259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45937.36118634259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45937.36118634259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45937.36118634259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45937.36118634259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45937.36118634259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45937.36118634259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45937.36118634259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45937.36118634259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45937.36118634259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45937.36118634259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45937.36118634259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45937.36118634259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45937.36118634259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45937.36118634259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45937.36118634259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45937.36118634259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45937.36118634259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45937.36118634259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45937.36118634259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45937.36118634259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45937.36118634259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45937.36118634259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45937.36118634259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45937.36118634259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45937.36118634259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45937.36118634259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45937.36118634259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45937.36118634259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45937.36118634259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45937.36118634259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45937.36118634259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45937.36118634259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45937.36118634259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45937.36118634259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45937.36118634259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45937.36118634259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45937.36118634259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45937.36118634259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45937.36118634259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45937.36118634259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45937.36118634259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45937.36118634259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45937.36118634259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45937.36118634259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45937.36118634259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45937.36118634259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45937.36118634259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45937.36118634259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45937.36118634259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45937.36118634259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45937.36118634259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45937.36118634259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45937.36118634259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45937.36118634259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45937.36118634259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45937.36118634259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45937.36118634259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45937.36118634259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45937.36118634259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45937.36118634259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45937.36118634259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45937.36118634259</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2025-10-07T05:42:37Z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