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264" documentId="13_ncr:1_{F6CB121F-512D-4AA6-A0C1-0FB36C537598}" xr6:coauthVersionLast="47" xr6:coauthVersionMax="47" xr10:uidLastSave="{57F23D77-C619-436D-9366-2F405AD79213}"/>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alcChain>
</file>

<file path=xl/sharedStrings.xml><?xml version="1.0" encoding="utf-8"?>
<sst xmlns="http://schemas.openxmlformats.org/spreadsheetml/2006/main" count="178583" uniqueCount="39077">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</sst>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57" dataDxfId="156" headerRowBorderDxfId="154" tableBorderDxfId="155" totalsRowBorderDxfId="153">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8" totalsRowShown="0" headerRowDxfId="64" dataDxfId="63" headerRowBorderDxfId="61" tableBorderDxfId="62">
  <autoFilter ref="A1:L11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7"/>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2.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286.32039768518734</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5.8250851851844345</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45949.268823379629</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45949.268823379629</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40"/>
      <c r="E6" s="137"/>
      <c r="F6" s="138"/>
      <c r="G6" s="139">
        <f ca="1">IFERROR(NOW()-F6,"")</f>
        <v>45949.268823379629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45949.268823379629</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56"/>
      <c r="E8" s="137"/>
      <c r="F8" s="138"/>
      <c r="G8" s="139">
        <f ca="1">IFERROR(NOW()-F8,"")</f>
        <v>45949.268823379629</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45949.268823379629</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45949.268823379629</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45949.268823379629</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45949.268823379629</v>
      </c>
      <c r="H12" s="138"/>
      <c r="I12" s="136" t="str">
        <f>IFERROR(VLOOKUP(D12,DB!A:F,6,0),"")</f>
        <v/>
      </c>
      <c r="J12" s="136" t="str">
        <f>IFERROR(VLOOKUP(D12,DB!A:G,7,0),"")</f>
        <v/>
      </c>
      <c r="K12" s="140"/>
      <c r="L12" s="141" t="str">
        <f>IFERROR(VLOOKUP(D12,DB!A:I,9,0),"")</f>
        <v/>
      </c>
      <c r="M12" s="67"/>
    </row>
    <row r="13" spans="1:15" ht="15" customHeight="1">
      <c r="A13" s="135"/>
      <c r="B13" s="136" t="str">
        <f>IFERROR(VLOOKUP(D13,DB!A:K,11,0),"")</f>
        <v>R1</v>
      </c>
      <c r="C13" s="136"/>
      <c r="D13" s="136" t="s">
        <v>18388</v>
      </c>
      <c r="E13" s="137"/>
      <c r="F13" s="138"/>
      <c r="G13" s="139">
        <f ca="1">IFERROR(NOW()-F13,"")</f>
        <v>45949.268823379629</v>
      </c>
      <c r="H13" s="138"/>
      <c r="I13" s="136" t="str">
        <f>IFERROR(VLOOKUP(D13,DB!A:F,6,0),"")</f>
        <v>SCECO</v>
      </c>
      <c r="J13" s="136" t="str">
        <f>IFERROR(VLOOKUP(D13,DB!A:G,7,0),"")</f>
        <v>Vandalized</v>
      </c>
      <c r="K13" s="140"/>
      <c r="L13" s="141" t="str">
        <f>IFERROR(VLOOKUP(D13,DB!A:I,9,0),"")</f>
        <v>Latis</v>
      </c>
      <c r="M13" s="67"/>
    </row>
    <row r="14" spans="1:15" ht="15" customHeight="1">
      <c r="A14" s="135"/>
      <c r="B14" s="136" t="str">
        <f>IFERROR(VLOOKUP(D14,DB!A:K,11,0),"")</f>
        <v/>
      </c>
      <c r="C14" s="136"/>
      <c r="D14" s="136"/>
      <c r="E14" s="137"/>
      <c r="F14" s="138"/>
      <c r="G14" s="139">
        <f ca="1">IFERROR(NOW()-F14,"")</f>
        <v>45949.268823379629</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45949.268823379629</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45949.268823379629</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45949.268823379629</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45949.268823379629</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45949.268823379629</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45949.268823379629</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45949.268823379629</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45949.268823379629</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45949.268823379629</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45949.268823379629</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45949.268823379629</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45949.268823379629</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45949.268823379629</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45949.268823379629</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45949.268823379629</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45949.268823379629</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45949.268823379629</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45949.268823379629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45949.268823379629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45949.268823379629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45949.268823379629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45949.268823379629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45949.268823379629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45949.268823379629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45949.268823379629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45949.268823379629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45949.268823379629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45949.268823379629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45949.268823379629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45949.268823379629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45949.268823379629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45949.268823379629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45949.268823379629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45949.268823379629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45949.268823379629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45949.268823379629</v>
      </c>
      <c r="H50" s="138"/>
      <c r="I50" s="136" t="str">
        <f>IFERROR(VLOOKUP(D50,DB!A:F,6,0),"")</f>
        <v/>
      </c>
      <c r="J50" s="136" t="str">
        <f>IFERROR(VLOOKUP(D50,DB!A:G,7,0),"")</f>
        <v/>
      </c>
      <c r="K50" s="140"/>
      <c r="L50" s="141" t="str">
        <f>IFERROR(VLOOKUP(D50,DB!A:I,9,0),"")</f>
        <v/>
      </c>
    </row>
    <row r="51" spans="1:12" ht="15" customHeight="1">
      <c r="A51" s="157"/>
      <c r="B51" s="158" t="str">
        <f>IFERROR(VLOOKUP(D51,DB!A:K,11,0),"")</f>
        <v/>
      </c>
      <c r="C51" s="158"/>
      <c r="D51" s="158"/>
      <c r="E51" s="159"/>
      <c r="F51" s="160"/>
      <c r="G51" s="161">
        <f ca="1">IFERROR(NOW()-F51,"")</f>
        <v>45949.268823379629</v>
      </c>
      <c r="H51" s="160"/>
      <c r="I51" s="158" t="str">
        <f>IFERROR(VLOOKUP(D51,DB!A:F,6,0),"")</f>
        <v/>
      </c>
      <c r="J51" s="158" t="str">
        <f>IFERROR(VLOOKUP(D51,DB!A:G,7,0),"")</f>
        <v/>
      </c>
      <c r="K51" s="162"/>
      <c r="L51" s="163" t="str">
        <f>IFERROR(VLOOKUP(D51,DB!A:I,9,0),"")</f>
        <v/>
      </c>
    </row>
    <row r="52" spans="1:12" ht="15" customHeight="1">
      <c r="A52" s="135"/>
      <c r="B52" s="136" t="str">
        <f>IFERROR(VLOOKUP(D52,DB!A:K,11,0),"")</f>
        <v/>
      </c>
      <c r="C52" s="136"/>
      <c r="D52" s="136"/>
      <c r="E52" s="137"/>
      <c r="F52" s="138"/>
      <c r="G52" s="139">
        <f ca="1">IFERROR(NOW()-F52,"")</f>
        <v>45949.268823379629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45949.268823379629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45949.268823379629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45949.268823379629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45949.268823379629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45949.268823379629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45949.268823379629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45949.268823379629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45949.268823379629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45949.268823379629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45949.268823379629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45949.268823379629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45949.268823379629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45949.268823379629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45949.268823379629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45949.268823379629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45949.268823379629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45949.268823379629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45949.268823379629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45949.268823379629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45949.268823379629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45949.268823379629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45949.268823379629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45949.268823379629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45949.268823379629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45949.268823379629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45949.268823379629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45949.268823379629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45949.268823379629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45949.268823379629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45949.268823379629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45949.268823379629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45949.268823379629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45949.268823379629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45949.268823379629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45949.268823379629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45949.268823379629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45949.268823379629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45949.268823379629</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45949.268823379629</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45949.268823379629</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45949.268823379629</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45949.268823379629</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45949.268823379629</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45949.268823379629</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45949.268823379629</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45949.268823379629</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45949.268823379629</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45949.268823379629</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45949.268823379629</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45949.268823379629</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45949.268823379629</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45949.268823379629</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45949.268823379629</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45949.268823379629</v>
      </c>
      <c r="H106" s="138"/>
      <c r="I106" s="136" t="str">
        <f>IFERROR(VLOOKUP(D106,DB!A:F,6,0),"")</f>
        <v/>
      </c>
      <c r="J106" s="136" t="str">
        <f>IFERROR(VLOOKUP(D106,DB!A:G,7,0),"")</f>
        <v/>
      </c>
      <c r="K106" s="140"/>
      <c r="L106" s="141" t="str">
        <f>IFERROR(VLOOKUP(D106,DB!A:I,9,0),"")</f>
        <v/>
      </c>
    </row>
    <row r="107" spans="1:12" ht="15" customHeight="1">
      <c r="A107" s="157"/>
      <c r="B107" s="158" t="str">
        <f>IFERROR(VLOOKUP(D107,DB!A:K,11,0),"")</f>
        <v/>
      </c>
      <c r="C107" s="158"/>
      <c r="D107" s="158"/>
      <c r="E107" s="159"/>
      <c r="F107" s="160"/>
      <c r="G107" s="161">
        <f ca="1">IFERROR(NOW()-F107,"")</f>
        <v>45949.268823379629</v>
      </c>
      <c r="H107" s="160"/>
      <c r="I107" s="158" t="str">
        <f>IFERROR(VLOOKUP(D107,DB!A:F,6,0),"")</f>
        <v/>
      </c>
      <c r="J107" s="158" t="str">
        <f>IFERROR(VLOOKUP(D107,DB!A:G,7,0),"")</f>
        <v/>
      </c>
      <c r="K107" s="162"/>
      <c r="L107" s="163" t="str">
        <f>IFERROR(VLOOKUP(D107,DB!A:I,9,0),"")</f>
        <v/>
      </c>
    </row>
  </sheetData>
  <customSheetViews>
    <customSheetView guid="{F6042A99-DD27-4453-835D-0834D95730CC}" filter="1" showAutoFilter="1">
      <pageMargins left="0" right="0" top="0" bottom="0" header="0" footer="0"/>
      <autoFilter ref="B1:M1" xr:uid="{C6E9E06D-B945-4B50-9B45-FF99475E7B0B}"/>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selection activeCell="A6" sqref="A6:X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142.54174027778208</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124.26898564815201</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4.7730481481485185</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18"/>
      <c r="D6" s="18"/>
      <c r="E6" s="116"/>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45949.268823611113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45949.268823611113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45949.268823611113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45949.268823611113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45949.268823611113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45949.268823611113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45949.268823611113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45949.268823611113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45949.268823611113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45949.268823611113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45949.268823611113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45949.268823611113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45949.268823611113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45949.268823611113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45949.268823611113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45949.268823611113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45949.268823611113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45949.268823611113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45949.268823611113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45949.268823611113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45949.268823611113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45949.268823611113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45949.268823611113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45949.268823611113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45949.268823611113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45949.268823611113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45949.268823611113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45949.268823611113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45949.268823611113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45949.268823611113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45949.268823611113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45949.268823611113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45949.268823611113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45949.268823611113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45949.268823611113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45949.268823611113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45949.268823611113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45949.268823611113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45949.268823611113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45949.268823611113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45949.268823611113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45949.268823611113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45949.268823611113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45949.268823611113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45949.268823611113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45949.268823611113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45949.268823611113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45949.268823611113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45949.268823611113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45949.268823611113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45949.268823611113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45949.268823611113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45949.268823611113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45949.268823611113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45949.268823611113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45949.268823611113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45949.268823611113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45949.268823611113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45949.268823611113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45949.268823611113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45949.268823611113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45949.268823611113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45949.268823611113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45949.268823611113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45949.268823611113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45949.268823611113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45949.268823611113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45949.268823611113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45949.268823611113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45949.268823611113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45949.268823611113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45949.268823611113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45949.268823611113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45949.268823611113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45949.268823611113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45949.268823611113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45949.268823611113</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45949.268823611113</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45949.268823611113</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45949.268823611113</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45949.268823611113</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45949.268823611113</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45949.268823611113</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45949.268823611113</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45949.268823611113</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45949.268823611113</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45949.268823611113</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45949.268823611113</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45949.268823611113</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45949.268823611113</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45949.268823611113</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row r="98" spans="1:88" ht="31.5" customHeight="1">
      <c r="A98" s="115"/>
      <c r="B98" s="18" t="str">
        <f>IFERROR(VLOOKUP(D98,DB!A:K,11,0),"")</f>
        <v/>
      </c>
      <c r="C98" s="18"/>
      <c r="D98" s="18"/>
      <c r="E98" s="116"/>
      <c r="F98" s="117"/>
      <c r="G98" s="118">
        <f ca="1">IFERROR(NOW()-F98,"-")</f>
        <v>45949.268823611113</v>
      </c>
      <c r="H98" s="117"/>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3"/>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8"/>
  <sheetViews>
    <sheetView tabSelected="1" workbookViewId="0">
      <selection activeCell="K22" sqref="K2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5" ca="1" si="0">IFERROR(NOW()-F2,"-")</f>
        <v>45949.268823611113</v>
      </c>
      <c r="H2" s="22"/>
      <c r="I2" s="19" t="str">
        <f>IFERROR(VLOOKUP(D2,DB!A:F,6,0),"")</f>
        <v/>
      </c>
      <c r="J2" s="18" t="str">
        <f>IFERROR(VLOOKUP(D2,DB!A:G,7,0),"")</f>
        <v/>
      </c>
      <c r="K2" s="47"/>
      <c r="L2" s="23" t="str">
        <f>IFERROR(VLOOKUP(D2,DB!A:I,9,0),"")</f>
        <v/>
      </c>
    </row>
    <row r="3" spans="1:13" ht="15" customHeight="1">
      <c r="A3" s="19"/>
      <c r="B3" s="64" t="str">
        <f>IFERROR(VLOOKUP(D3,DB!A:K,11,0),"")</f>
        <v/>
      </c>
      <c r="C3" s="64"/>
      <c r="D3" s="18"/>
      <c r="E3" s="18"/>
      <c r="F3" s="20"/>
      <c r="G3" s="21">
        <f t="shared" ca="1" si="0"/>
        <v>45949.268823611113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45949.268823611113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45949.268823611113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45949.268823611113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45949.268823611113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45949.268823611113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45949.268823611113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45949.268823611113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45949.268823611113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45949.268823611113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45949.268823611113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45949.268823611113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45949.268823611113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45949.268823611113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45949.268823611113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45949.268823611113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45949.268823611113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45949.268823611113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45949.268823611113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45949.268823611113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45949.268823611113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45949.268823611113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45949.268823611113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45949.268823611113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45949.268823611113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45949.268823611113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45949.268823611113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45949.268823611113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45949.268823611113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45949.268823611113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45949.268823611113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45949.268823611113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45949.268823611113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45949.268823611113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45949.268823611113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45949.268823611113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45949.268823611113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45949.268823611113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45949.268823611113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45949.268823611113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45949.268823611113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45949.268823611113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45949.268823611113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ref="G46:G109" ca="1" si="1">IFERROR(NOW()-F46,"-")</f>
        <v>45949.268823611113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45949.268823611113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45949.268823611113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45949.268823611113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45949.268823611113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45949.268823611113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45949.268823611113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45949.268823611113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45949.268823611113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45949.268823611113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45949.268823611113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45949.268823611113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45949.268823611113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45949.268823611113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45949.268823611113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45949.268823611113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45949.268823611113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45949.268823611113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45949.268823611113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45949.268823611113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45949.268823611113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45949.268823611113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45949.268823611113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45949.268823611113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45949.268823611113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45949.268823611113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45949.268823611113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45949.268823611113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45949.268823611113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45949.268823611113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45949.268823611113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45949.268823611113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45949.268823611113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45949.268823611113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45949.268823611113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45949.268823611113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45949.268823611113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45949.268823611113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45949.268823611113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45949.268823611113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45949.268823611113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45949.268823611113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45949.268823611113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45949.268823611113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45949.268823611113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45949.268823611113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45949.268823611113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45949.268823611113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45949.268823611113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45949.268823611113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45949.268823611113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45949.268823611113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45949.268823611113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45949.268823611113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45949.268823611113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45949.268823611113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45949.268823611113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45949.268823611113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45949.268823611113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45949.268823611113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45949.268823611113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45949.268823611113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45949.268823611113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45949.268823611113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ref="G110:G173" ca="1" si="2">IFERROR(NOW()-F110,"-")</f>
        <v>45949.268823611113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45949.268823611113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45949.268823611113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45949.268823611113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45949.268823611113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45949.268823611113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45949.268823611113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45949.268823611113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45949.268823611113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45949.268823611113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45949.268823611113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45949.268823611113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45949.268823611113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45949.268823611113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45949.268823611113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45949.268823611113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45949.268823611113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45949.268823611113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45949.268823611113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45949.268823611113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45949.268823611113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45949.268823611113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45949.268823611113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45949.268823611113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45949.268823611113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45949.268823611113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45949.268823611113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45949.268823611113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45949.268823611113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45949.268823611113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45949.268823611113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45949.268823611113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45949.268823611113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45949.268823611113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45949.268823611113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45949.268823611113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45949.268823611113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45949.268823611113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45949.268823611113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45949.268823611113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45949.268823611113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45949.268823611113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45949.268823611113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45949.268823611113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45949.268823611113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45949.268823611113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45949.268823611113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45949.268823611113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45949.268823611113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45949.268823611113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45949.268823611113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45949.268823611113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45949.268823611113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45949.268823611113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45949.268823611113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45949.268823611113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45949.268823611113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45949.268823611113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45949.268823611113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45949.268823611113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45949.268823611113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45949.268823611113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45949.268823611113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45949.268823611113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ref="G174:G237" ca="1" si="3">IFERROR(NOW()-F174,"-")</f>
        <v>45949.268823611113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45949.268823611113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45949.268823611113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45949.268823611113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45949.268823611113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45949.268823611113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45949.268823611113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45949.268823611113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45949.268823611113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45949.268823611113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45949.268823611113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45949.268823611113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45949.268823611113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45949.268823611113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45949.268823611113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45949.268823611113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45949.268823611113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45949.268823611113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45949.268823611113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45949.268823611113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45949.268823611113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45949.268823611113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45949.268823611113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45949.268823611113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45949.268823611113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45949.268823611113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45949.268823611113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45949.268823611113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45949.268823611113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45949.268823611113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45949.268823611113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45949.268823611113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45949.268823611113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45949.268823611113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45949.268823611113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45949.268823611113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45949.268823611113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45949.268823611113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45949.268823611113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45949.268823611113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45949.268823611113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45949.268823611113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45949.268823611113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45949.268823611113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45949.268823611113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45949.268823611113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45949.268823611113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45949.268823611113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45949.268823611113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45949.268823611113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45949.268823611113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45949.268823611113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45949.268823611113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45949.268823611113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45949.268823611113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45949.268823611113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45949.268823611113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45949.268823611113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45949.268823611113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45949.268823611113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45949.268823611113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45949.268823611113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45949.268823611113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45949.268823611113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ref="G238:G301" ca="1" si="4">IFERROR(NOW()-F238,"-")</f>
        <v>45949.268823611113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45949.268823611113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45949.268823611113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45949.268823611113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45949.268823611113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45949.268823611113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45949.268823611113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45949.268823611113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45949.268823611113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45949.268823611113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45949.268823611113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45949.268823611113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45949.268823611113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45949.268823611113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45949.268823611113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45949.268823611113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45949.268823611113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45949.268823611113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45949.268823611113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45949.268823611113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45949.268823611113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45949.268823611113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45949.268823611113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45949.268823611113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45949.268823611113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45949.268823611113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45949.268823611113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45949.268823611113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45949.268823611113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45949.268823611113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45949.268823611113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45949.268823611113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45949.268823611113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45949.268823611113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45949.268823611113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45949.268823611113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45949.268823611113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45949.268823611113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45949.268823611113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45949.268823611113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45949.268823611113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45949.268823611113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45949.268823611113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45949.268823611113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45949.268823611113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45949.268823611113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45949.268823611113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45949.268823611113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45949.268823611113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45949.268823611113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45949.268823611113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45949.268823611113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45949.268823611113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45949.268823611113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45949.268823611113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45949.268823611113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45949.268823611113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45949.268823611113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45949.268823611113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45949.268823611113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45949.268823611113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45949.268823611113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45949.268823611113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45949.268823611113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ref="G302:G365" ca="1" si="5">IFERROR(NOW()-F302,"-")</f>
        <v>45949.268823611113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45949.268823611113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45949.268823611113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45949.268823611113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45949.268823611113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45949.268823611113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45949.268823611113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45949.268823611113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45949.268823611113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45949.268823611113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45949.268823611113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45949.268823611113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45949.268823611113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45949.268823611113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45949.268823611113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45949.268823611113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45949.268823611113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45949.268823611113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45949.268823611113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45949.268823611113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45949.268823611113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45949.268823611113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45949.268823611113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45949.268823611113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45949.268823611113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45949.268823611113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45949.268823611113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45949.268823611113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45949.268823611113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45949.268823611113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45949.268823611113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45949.268823611113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45949.268823611113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45949.268823611113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45949.268823611113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45949.268823611113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45949.268823611113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45949.268823611113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45949.268823611113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45949.268823611113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45949.268823611113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45949.268823611113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45949.268823611113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45949.268823611113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45949.268823611113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45949.268823611113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45949.268823611113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45949.268823611113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45949.268823611113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45949.268823611113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45949.268823611113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45949.268823611113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45949.268823611113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45949.268823611113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45949.268823611113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45949.268823611113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45949.268823611113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45949.268823611113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45949.268823611113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45949.268823611113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45949.268823611113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45949.268823611113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45949.268823611113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45949.268823611113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ref="G366:G429" ca="1" si="6">IFERROR(NOW()-F366,"-")</f>
        <v>45949.268823611113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45949.268823611113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45949.268823611113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45949.268823611113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45949.268823611113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45949.268823611113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45949.268823611113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45949.268823611113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45949.268823611113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45949.268823611113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45949.268823611113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45949.268823611113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45949.268823611113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45949.268823611113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45949.268823611113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45949.268823611113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45949.268823611113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45949.268823611113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45949.268823611113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45949.268823611113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45949.268823611113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45949.268823611113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45949.268823611113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45949.268823611113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45949.268823611113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45949.268823611113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45949.268823611113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45949.268823611113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45949.268823611113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45949.268823611113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45949.268823611113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45949.268823611113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45949.268823611113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45949.268823611113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45949.268823611113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45949.268823611113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45949.268823611113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45949.268823611113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45949.268823611113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45949.268823611113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45949.268823611113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45949.268823611113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45949.268823611113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45949.268823611113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45949.268823611113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45949.268823611113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45949.268823611113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45949.268823611113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45949.268823611113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45949.268823611113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45949.268823611113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45949.268823611113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45949.268823611113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45949.268823611113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45949.268823611113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45949.268823611113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45949.268823611113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45949.268823611113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45949.268823611113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45949.268823611113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45949.268823611113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45949.268823611113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45949.268823611113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45949.268823611113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ref="G430:G493" ca="1" si="7">IFERROR(NOW()-F430,"-")</f>
        <v>45949.268823611113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45949.268823611113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45949.268823611113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45949.268823611113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45949.268823611113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45949.268823611113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45949.268823611113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45949.268823611113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45949.268823611113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45949.268823611113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45949.268823611113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45949.268823611113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45949.268823611113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45949.268823611113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45949.268823611113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45949.268823611113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45949.268823611113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45949.268823611113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45949.268823611113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45949.268823611113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45949.268823611113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45949.268823611113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45949.268823611113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45949.268823611113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45949.268823611113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45949.268823611113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45949.268823611113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45949.268823611113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45949.268823611113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45949.268823611113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45949.268823611113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45949.268823611113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45949.268823611113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45949.268823611113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45949.268823611113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45949.268823611113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45949.268823611113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45949.268823611113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45949.268823611113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45949.268823611113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45949.268823611113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45949.268823611113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45949.268823611113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45949.268823611113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45949.268823611113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45949.268823611113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45949.268823611113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45949.268823611113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45949.268823611113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45949.268823611113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45949.268823611113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45949.268823611113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45949.268823611113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45949.268823611113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45949.268823611113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45949.268823611113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45949.268823611113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45949.268823611113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45949.268823611113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45949.268823611113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45949.268823611113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45949.268823611113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45949.268823611113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45949.268823611113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ref="G494:G557" ca="1" si="8">IFERROR(NOW()-F494,"-")</f>
        <v>45949.268823611113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45949.268823611113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45949.268823611113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45949.268823611113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45949.268823611113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45949.268823611113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45949.268823611113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45949.268823611113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45949.268823611113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45949.268823611113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45949.268823611113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45949.268823611113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45949.268823611113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45949.268823611113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45949.268823611113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45949.268823611113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45949.268823611113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45949.268823611113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45949.268823611113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45949.268823611113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45949.268823611113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45949.268823611113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45949.268823611113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45949.268823611113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45949.268823611113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45949.268823611113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45949.268823611113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45949.268823611113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45949.268823611113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45949.268823611113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45949.268823611113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45949.268823611113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45949.268823611113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45949.268823611113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45949.268823611113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45949.268823611113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45949.268823611113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45949.268823611113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45949.268823611113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45949.268823611113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45949.268823611113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45949.268823611113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45949.268823611113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45949.268823611113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45949.268823611113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45949.268823611113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45949.268823611113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45949.268823611113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45949.268823611113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45949.268823611113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45949.268823611113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45949.268823611113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45949.268823611113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45949.268823611113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45949.268823611113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45949.268823611113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45949.268823611113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45949.268823611113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45949.268823611113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45949.268823611113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45949.268823611113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45949.268823611113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45949.268823611113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45949.268823611113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ref="G558:G621" ca="1" si="9">IFERROR(NOW()-F558,"-")</f>
        <v>45949.268823611113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45949.268823611113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45949.268823611113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45949.268823611113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45949.268823611113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45949.268823611113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45949.268823611113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45949.268823611113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45949.268823611113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45949.268823611113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45949.268823611113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45949.268823611113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45949.268823611113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45949.268823611113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45949.268823611113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45949.268823611113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45949.268823611113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45949.268823611113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45949.268823611113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45949.268823611113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45949.268823611113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45949.268823611113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45949.268823611113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45949.268823611113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45949.268823611113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45949.268823611113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45949.268823611113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45949.268823611113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45949.268823611113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45949.268823611113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45949.268823611113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45949.268823611113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45949.268823611113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45949.268823611113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45949.268823611113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45949.268823611113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45949.268823611113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45949.268823611113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45949.268823611113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45949.268823611113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45949.268823611113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45949.268823611113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45949.268823611113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45949.268823611113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45949.268823611113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45949.268823611113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45949.268823611113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45949.268823611113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45949.268823611113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45949.268823611113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45949.268823611113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45949.268823611113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45949.268823611113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45949.268823611113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45949.268823611113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45949.268823611113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45949.268823611113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45949.268823611113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45949.268823611113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45949.268823611113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45949.268823611113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45949.268823611113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45949.268823611113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45949.268823611113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ref="G622:G685" ca="1" si="10">IFERROR(NOW()-F622,"-")</f>
        <v>45949.268823611113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45949.268823611113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45949.268823611113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45949.268823611113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45949.268823611113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45949.268823611113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45949.268823611113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45949.268823611113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45949.268823611113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45949.268823611113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45949.268823611113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45949.268823611113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45949.268823611113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45949.268823611113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45949.268823611113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45949.268823611113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45949.268823611113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45949.268823611113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45949.268823611113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45949.268823611113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45949.268823611113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45949.268823611113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45949.268823611113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45949.268823611113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45949.268823611113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45949.268823611113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45949.268823611113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45949.268823611113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45949.268823611113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45949.268823611113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45949.268823611113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45949.268823611113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45949.268823611113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45949.268823611113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45949.268823611113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45949.268823611113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45949.268823611113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45949.268823611113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45949.268823611113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45949.268823611113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45949.268823611113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45949.268823611113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45949.268823611113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45949.268823611113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45949.268823611113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45949.268823611113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45949.268823611113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45949.268823611113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45949.268823611113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45949.268823611113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45949.268823611113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45949.268823611113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45949.268823611113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45949.268823611113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45949.268823611113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45949.268823611113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45949.268823611113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45949.268823611113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45949.268823611113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45949.268823611113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45949.268823611113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45949.268823611113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45949.268823611113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45949.268823611113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ref="G686:G749" ca="1" si="11">IFERROR(NOW()-F686,"-")</f>
        <v>45949.268823611113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45949.268823611113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45949.268823611113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45949.268823611113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45949.268823611113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45949.268823611113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45949.268823611113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45949.268823611113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45949.268823611113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45949.268823611113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45949.268823611113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45949.268823611113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45949.268823611113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45949.268823611113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45949.268823611113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45949.268823611113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45949.268823611113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45949.268823611113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45949.268823611113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45949.268823611113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45949.268823611113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45949.268823611113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45949.268823611113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45949.268823611113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45949.268823611113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45949.268823611113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45949.268823611113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45949.268823611113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45949.268823611113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45949.268823611113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45949.268823611113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45949.268823611113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45949.268823611113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45949.268823611113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45949.268823611113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45949.268823611113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45949.268823611113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45949.268823611113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45949.268823611113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45949.268823611113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45949.268823611113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45949.268823611113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45949.268823611113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45949.268823611113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45949.268823611113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45949.268823611113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45949.268823611113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45949.268823611113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45949.268823611113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45949.268823611113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45949.268823611113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45949.268823611113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45949.268823611113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45949.268823611113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45949.268823611113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45949.268823611113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45949.268823611113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45949.268823611113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45949.268823611113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45949.268823611113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45949.268823611113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45949.268823611113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45949.268823611113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45949.268823611113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ref="G750:G813" ca="1" si="12">IFERROR(NOW()-F750,"-")</f>
        <v>45949.268823611113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45949.268823611113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45949.268823611113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45949.268823611113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45949.268823611113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45949.268823611113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45949.268823611113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45949.268823611113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45949.268823611113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45949.268823611113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45949.268823611113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45949.268823611113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45949.268823611113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45949.268823611113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45949.268823611113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45949.268823611113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45949.268823611113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45949.268823611113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45949.268823611113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45949.268823611113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45949.268823611113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45949.268823611113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45949.268823611113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45949.268823611113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45949.268823611113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45949.268823611113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45949.268823611113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45949.268823611113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45949.268823611113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45949.268823611113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45949.268823611113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45949.268823611113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45949.268823611113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45949.268823611113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45949.268823611113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45949.268823611113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45949.268823611113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45949.268823611113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45949.268823611113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45949.268823611113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45949.268823611113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45949.268823611113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45949.268823611113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45949.268823611113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45949.268823611113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45949.268823611113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45949.268823611113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45949.268823611113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45949.268823611113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45949.268823611113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45949.268823611113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45949.268823611113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45949.268823611113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45949.268823611113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45949.268823611113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45949.268823611113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45949.268823611113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45949.268823611113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45949.268823611113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45949.268823611113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45949.268823611113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45949.268823611113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45949.268823611113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45949.268823611113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ref="G814:G877" ca="1" si="13">IFERROR(NOW()-F814,"-")</f>
        <v>45949.268823611113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45949.268823611113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45949.268823611113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45949.268823611113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45949.268823611113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45949.268823611113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45949.268823611113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45949.268823611113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45949.268823611113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45949.268823611113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45949.268823611113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45949.268823611113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45949.268823611113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45949.268823611113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45949.268823611113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45949.268823611113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45949.268823611113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45949.268823611113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45949.268823611113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45949.268823611113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45949.268823611113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45949.268823611113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45949.268823611113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45949.268823611113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45949.268823611113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45949.268823611113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45949.268823611113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45949.268823611113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45949.268823611113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45949.268823611113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45949.268823611113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45949.268823611113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45949.268823611113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45949.268823611113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45949.268823611113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45949.268823611113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45949.268823611113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45949.268823611113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45949.268823611113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45949.268823611113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45949.268823611113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45949.268823611113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45949.268823611113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45949.268823611113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45949.268823611113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45949.268823611113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45949.268823611113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45949.268823611113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45949.268823611113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45949.268823611113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45949.268823611113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45949.268823611113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45949.268823611113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45949.268823611113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45949.268823611113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45949.268823611113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45949.268823611113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45949.268823611113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45949.268823611113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45949.268823611113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45949.268823611113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45949.268823611113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45949.268823611113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45949.268823611113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ref="G878:G941" ca="1" si="14">IFERROR(NOW()-F878,"-")</f>
        <v>45949.268823611113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45949.268823611113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45949.268823611113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45949.268823611113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45949.268823611113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45949.268823611113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45949.268823611113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45949.268823611113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45949.268823611113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45949.268823611113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45949.268823611113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45949.268823611113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45949.268823611113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45949.268823611113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45949.268823611113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45949.268823611113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45949.268823611113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45949.268823611113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45949.268823611113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45949.268823611113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45949.268823611113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45949.268823611113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45949.268823611113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45949.268823611113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45949.268823611113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45949.268823611113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45949.268823611113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45949.268823611113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45949.268823611113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45949.268823611113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45949.268823611113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45949.268823611113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45949.268823611113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45949.268823611113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45949.268823611113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45949.268823611113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45949.268823611113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45949.268823611113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45949.268823611113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45949.268823611113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45949.268823611113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45949.268823611113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45949.268823611113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45949.268823611113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45949.268823611113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45949.268823611113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45949.268823611113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45949.268823611113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45949.268823611113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45949.268823611113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45949.268823611113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45949.268823611113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45949.268823611113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45949.268823611113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45949.268823611113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45949.268823611113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45949.268823611113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45949.268823611113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45949.268823611113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45949.268823611113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45949.268823611113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45949.268823611113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45949.268823611113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45949.268823611113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ref="G942:G1005" ca="1" si="15">IFERROR(NOW()-F942,"-")</f>
        <v>45949.268823611113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45949.268823611113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45949.268823611113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45949.268823611113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45949.268823611113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45949.268823611113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45949.268823611113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45949.268823611113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45949.268823611113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45949.268823611113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45949.268823611113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45949.268823611113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45949.268823611113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45949.268823611113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45949.268823611113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45949.268823611113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45949.268823611113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45949.268823611113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45949.268823611113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45949.268823611113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45949.268823611113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45949.268823611113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45949.268823611113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45949.268823611113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45949.268823611113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45949.268823611113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45949.268823611113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45949.268823611113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45949.268823611113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45949.268823611113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45949.268823611113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45949.268823611113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45949.268823611113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45949.268823611113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45949.268823611113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45949.268823611113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45949.268823611113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45949.268823611113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45949.268823611113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45949.268823611113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45949.268823611113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45949.268823611113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45949.268823611113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45949.268823611113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45949.268823611113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45949.268823611113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45949.268823611113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45949.268823611113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45949.268823611113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45949.268823611113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45949.268823611113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45949.268823611113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45949.268823611113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45949.268823611113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45949.268823611113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45949.268823611113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45949.268823611113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45949.268823611113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45949.268823611113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45949.268823611113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45949.268823611113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45949.268823611113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45949.268823611113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45949.268823611113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ref="G1006:G1069" ca="1" si="16">IFERROR(NOW()-F1006,"-")</f>
        <v>45949.268823611113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45949.268823611113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45949.268823611113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45949.268823611113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45949.268823611113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45949.268823611113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45949.268823611113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45949.268823611113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45949.268823611113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45949.268823611113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45949.268823611113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45949.268823611113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45949.268823611113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45949.268823611113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45949.268823611113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45949.268823611113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45949.268823611113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45949.268823611113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45949.268823611113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45949.268823611113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45949.268823611113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45949.268823611113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45949.268823611113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45949.268823611113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45949.268823611113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45949.268823611113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45949.268823611113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45949.268823611113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45949.268823611113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45949.268823611113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45949.268823611113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45949.268823611113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45949.268823611113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45949.268823611113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45949.268823611113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45949.268823611113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45949.268823611113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45949.268823611113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45949.268823611113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45949.268823611113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45949.268823611113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45949.268823611113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45949.268823611113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45949.268823611113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45949.268823611113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45949.268823611113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45949.268823611113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45949.268823611113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45949.268823611113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45949.268823611113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45949.268823611113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45949.268823611113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45949.268823611113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45949.268823611113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45949.268823611113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45949.268823611113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45949.268823611113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45949.268823611113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45949.268823611113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45949.268823611113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45949.268823611113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45949.268823611113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45949.268823611113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45949.268823611113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ref="G1070:G1133" ca="1" si="17">IFERROR(NOW()-F1070,"-")</f>
        <v>45949.268823611113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45949.268823611113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45949.268823611113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45949.268823611113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45949.268823611113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45949.268823611113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45949.268823611113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45949.268823611113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45949.268823611113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45949.268823611113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45949.268823611113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45949.268823611113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45949.268823611113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45949.268823611113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45949.268823611113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45949.268823611113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45949.268823611113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45949.268823611113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45949.268823611113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45949.268823611113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45949.268823611113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45949.268823611113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45949.268823611113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45949.268823611113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45949.268823611113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45949.268823611113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45949.268823611113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45949.268823611113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45949.268823611113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45949.268823611113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45949.268823611113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45949.268823611113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45949.268823611113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45949.268823611113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45949.268823611113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45949.268823611113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45949.268823611113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45949.268823611113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45949.268823611113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45949.268823611113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45949.268823611113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45949.268823611113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45949.268823611113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45949.268823611113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45949.268823611113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45949.268823611113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45949.268823611113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45949.268823611113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45949.268823611113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45949.268823611113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45949.268823611113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45949.268823611113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45949.268823611113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45949.268823611113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45949.268823611113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45949.268823611113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45949.268823611113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45949.268823611113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45949.268823611113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45949.268823611113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45949.268823611113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45949.268823611113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45949.268823611113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45949.268823611113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ref="G1134:G1148" ca="1" si="18">IFERROR(NOW()-F1134,"-")</f>
        <v>45949.268823611113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45949.268823611113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45949.268823611113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45949.268823611113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45949.268823611113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45949.268823611113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45949.268823611113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45949.268823611113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45949.268823611113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45949.268823611113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45949.268823611113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45949.268823611113</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45949.268823611113</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45949.268823611113</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45949.268823611113</v>
      </c>
      <c r="H1148" s="22"/>
      <c r="I1148" s="19" t="str">
        <f>IFERROR(VLOOKUP(D1148,DB!A:F,6,0),"")</f>
        <v/>
      </c>
      <c r="J1148" s="18" t="str">
        <f>IFERROR(VLOOKUP(D1148,DB!A:G,7,0),"")</f>
        <v/>
      </c>
      <c r="K1148" s="47"/>
      <c r="L1148" s="23" t="str">
        <f>IFERROR(VLOOKUP(D1148,DB!A:I,9,0),"")</f>
        <v/>
      </c>
    </row>
  </sheetData>
  <dataValidations count="2">
    <dataValidation allowBlank="1" showInputMessage="1" showErrorMessage="1" sqref="E1" xr:uid="{5914219A-CB83-432D-936A-CC0CB6F3982A}"/>
    <dataValidation type="list" allowBlank="1" showInputMessage="1" showErrorMessage="1" sqref="E2:E11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245.78810601851728</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2</v>
      </c>
      <c r="D3" s="123" t="s">
        <v>28178</v>
      </c>
      <c r="E3" s="100" t="s">
        <v>38964</v>
      </c>
      <c r="F3" s="125">
        <v>45947.495092592595</v>
      </c>
      <c r="G3" s="126">
        <f ca="1">IFERROR(NOW()-F3,"")</f>
        <v>1.7737310185184469</v>
      </c>
      <c r="H3" s="125">
        <v>45947.457812499997</v>
      </c>
      <c r="I3" s="121" t="str">
        <f>IFERROR(VLOOKUP(D3,DB!A:F,6,0),"")</f>
        <v>SCECO</v>
      </c>
      <c r="J3" s="121" t="str">
        <f>IFERROR(VLOOKUP(D3,DB!A:G,7,0),"")</f>
        <v>Dead</v>
      </c>
      <c r="K3" s="127" t="s">
        <v>39057</v>
      </c>
      <c r="L3" s="123" t="str">
        <f>IFERROR(VLOOKUP(D3,DB!A:I,9,0),"")</f>
        <v>Latis</v>
      </c>
    </row>
    <row r="4" spans="1:16" ht="15" customHeight="1">
      <c r="A4" s="121" t="s">
        <v>39058</v>
      </c>
      <c r="B4" s="121" t="str">
        <f>IFERROR(VLOOKUP(D4,DB!A:K,11,0),"")</f>
        <v>R4</v>
      </c>
      <c r="C4" s="122">
        <v>3</v>
      </c>
      <c r="D4" s="123" t="s">
        <v>35060</v>
      </c>
      <c r="E4" s="100" t="s">
        <v>38964</v>
      </c>
      <c r="F4" s="125"/>
      <c r="G4" s="126">
        <f ca="1">IFERROR(NOW()-F4,"")</f>
        <v>45949.268823611113</v>
      </c>
      <c r="H4" s="125">
        <v>45948.956307870372</v>
      </c>
      <c r="I4" s="121" t="str">
        <f>IFERROR(VLOOKUP(D4,DB!A:F,6,0),"")</f>
        <v>Generator-SG</v>
      </c>
      <c r="J4" s="121" t="str">
        <f>IFERROR(VLOOKUP(D4,DB!A:G,7,0),"")</f>
        <v>No BB Shifted</v>
      </c>
      <c r="K4" s="127" t="s">
        <v>39059</v>
      </c>
      <c r="L4" s="123" t="str">
        <f>IFERROR(VLOOKUP(D4,DB!A:I,9,0),"")</f>
        <v>Latis</v>
      </c>
    </row>
    <row r="5" spans="1:16" ht="15" customHeight="1">
      <c r="A5" s="121"/>
      <c r="B5" s="121" t="str">
        <f>IFERROR(VLOOKUP(D5,DB!A:K,11,0),"")</f>
        <v/>
      </c>
      <c r="C5" s="122"/>
      <c r="D5" s="123"/>
      <c r="E5" s="100"/>
      <c r="F5" s="125"/>
      <c r="G5" s="126">
        <f ca="1">IFERROR(NOW()-F5,"")</f>
        <v>45949.268823611113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45949.268823611113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45949.268823611113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45949.268823611113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45949.268823611113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45949.268823611113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45949.268823611113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45949.268823611113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45949.268823611113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45949.268823611113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45949.268823611113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45949.268823611113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45949.268823611113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45949.268823611113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45949.268823611113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45949.268823611113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45949.268823611113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45949.268823611113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45949.268823611113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45949.268823611113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45949.268823611113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45949.268823611113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45949.268823611113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45949.268823611113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45949.268823611113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45949.268823611113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45949.268823611113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45949.268823611113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45949.268823611113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45949.268823611113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45949.268823611113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45949.268823611113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45949.268823611113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45949.268823611113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45949.268823611113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45949.268823611113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45949.268823611113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45949.268823611113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45949.268823611113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45949.268823611113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45949.268823611113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45949.268823611113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45949.268823611113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45949.268823611113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45949.268823611113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45949.268823611113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45949.268823611113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45949.268823611113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45949.268823611113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45949.268823611113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45949.268823611113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45949.268823611113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45949.268823611113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45949.268823611113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45949.268823611113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45949.268823611113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45949.268823611113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45949.268823611113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45949.268823611113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45949.268823611113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45949.268823611113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45949.268823611113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45949.268823611113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45949.268823611113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45949.268823611113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45949.268823611113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45949.268823611113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45949.268823611113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45949.268823611113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45949.268823611113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45949.268823611113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45949.268823611113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45949.268823611113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45949.268823611113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45949.268823611113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45949.268823611113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45949.268823611113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45949.268823611113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45949.268823611113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45949.268823611113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45949.268823611113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45949.268823611113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45949.268823611113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45949.268823611113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45949.268823611113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45949.268823611113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45949.268823611113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45949.268823611113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45949.268823611113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45949.268823611113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45949.268823611113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45949.268823611113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45949.268823611113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45949.268823611113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45949.268823611113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45949.268823611113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45949.268823611113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45949.268823611113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45949.268823611113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45949.268823611113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45949.268823611113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45949.268823611113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45949.268823611113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45949.268823611113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45949.268823611113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45949.268823611113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45949.268823611113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45949.268823611113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45949.268823611113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45949.268823611113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45949.268823611113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45949.268823611113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45949.268823611113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45949.268823611113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45949.268823611113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45949.268823611113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45949.268823611113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45949.268823611113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45949.268823611113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45949.268823611113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45949.268823611113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45949.268823611113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45949.268823611113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45949.268823611113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45949.268823611113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45949.268823611113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45949.268823611113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45949.268823611113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45949.268823611113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45949.268823611113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45949.268823611113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45949.268823611113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45949.268823611113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45949.268823611113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45949.268823611113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45949.268823611113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45949.268823611113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45949.268823611113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45949.268823611113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45949.268823611113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45949.268823611113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45949.268823611113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45949.268823611113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45949.268823611113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45949.268823611113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45949.268823611113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45949.268823611113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45949.268823611113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45949.268823611113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45949.268823611113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45949.268823611113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45949.268823611113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45949.268823611113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45949.268823611113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45949.268823611113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45949.268823611113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45949.268823611113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45949.268823611113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45949.268823611113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45949.268823611113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45949.268823611113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45949.268823611113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45949.268823611113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45949.268823611113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45949.268823611113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45949.268823611113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45949.268823611113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45949.268823611113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45949.268823611113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45949.268823611113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45949.268823611113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45949.268823611113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45949.268823611113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45949.268823611113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45949.268823611113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45949.268823611113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45949.268823611113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45949.268823611113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45949.268823611113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45949.268823611113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45949.268823611113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45949.268823611113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45949.268823611113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45949.268823611113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45949.268823611113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45949.268823611113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45949.268823611113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45949.268823611113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45949.268823611113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45949.268823611113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45949.268823611113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45949.268823611113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45949.268823611113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45949.268823611113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45949.268823611113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45949.268823611113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45949.268823611113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45949.268823611113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45949.268823611113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45949.268823611113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45949.268823611113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45949.268823611113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45949.268823611113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45949.268823611113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45949.268823611113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45949.268823611113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45949.268823611113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45949.268823611113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45949.268823611113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45949.268823611113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45949.268823611113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45949.268823611113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45949.268823611113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45949.268823611113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45949.268823611113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45949.268823611113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45949.268823611113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45949.268823611113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45949.268823611113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45949.268823611113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45949.268823611113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45949.268823611113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45949.268823611113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45949.268823611113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45949.268823611113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45949.268823611113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45949.268823611113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45949.268823611113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45949.268823611113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45949.268823611113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45949.268823611113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45949.268823611113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45949.268823611113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45949.268823611113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45949.268823611113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45949.268823611113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45949.268823611113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45949.268823611113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45949.268823611113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45949.268823611113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45949.268823611113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45949.268823611113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45949.268823611113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45949.268823611113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45949.268823611113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45949.268823611113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45949.268823611113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45949.268823611113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45949.268823611113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45949.268823611113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45949.268823611113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45949.268823611113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45949.268823611113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45949.268823611113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45949.268823611113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45949.268823611113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45949.268823611113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45949.268823611113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45949.268823611113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45949.268823611113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45949.268823611113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45949.268823611113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45949.268823611113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45949.268823611113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45949.268823611113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45949.268823611113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45949.268823611113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45949.268823611113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45949.268823611113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45949.268823611113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45949.268823611113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45949.268823611113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45949.268823611113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45949.268823611113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45949.268823611113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45949.268823611113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45949.268823611113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45949.268823611113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45949.268823611113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45949.268823611113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45949.268823611113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45949.268823611113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45949.268823611113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45949.268823611113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45949.268823611113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45949.268823611113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45949.268823611113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45949.268823611113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45949.268823611113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45949.268823611113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45949.268823611113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45949.268823611113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45949.268823611113</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45949.268823611113</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45949.268823611113</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45949.268823611113</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45949.268823611113</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45949.268823611113</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45949.268823611113</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45949.268823611113</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45949.268823611113</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45949.268823611113</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45949.268823611113</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45949.268823611113</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45949.268823611113</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45949.268823611113</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45949.268823611113</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45949.268823611113</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45949.268823611113</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45949.268823611113</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45949.268823611113</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45949.268823611113</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45949.268823611113</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D13" sqref="D13"/>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39060</v>
      </c>
      <c r="B2" s="37" t="str">
        <f>IFERROR(VLOOKUP(D2,DB!A:K,11,0),"")</f>
        <v>R5</v>
      </c>
      <c r="C2" s="37">
        <v>3</v>
      </c>
      <c r="D2" s="120" t="s">
        <v>36000</v>
      </c>
      <c r="E2" s="37" t="s">
        <v>38964</v>
      </c>
      <c r="F2" s="38">
        <v>45891.832060185188</v>
      </c>
      <c r="G2" s="151">
        <f ca="1">IFERROR(NOW()-F2,"")</f>
        <v>57.436763194440573</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51">
        <f t="shared" ref="G3" ca="1" si="0">IFERROR(NOW()-F3,"")</f>
        <v>23.079946064812248</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4.4972495370384422</v>
      </c>
      <c r="H4" s="38">
        <v>45944.676192129627</v>
      </c>
      <c r="I4" s="37" t="str">
        <f>IFERROR(VLOOKUP(D4,DB!A:F,6,0),"")</f>
        <v>SCECO</v>
      </c>
      <c r="J4" s="37" t="str">
        <f>IFERROR(VLOOKUP(D4,DB!A:G,7,0),"")</f>
        <v>Dead</v>
      </c>
      <c r="K4" s="37" t="s">
        <v>39065</v>
      </c>
      <c r="L4" s="37" t="str">
        <f>IFERROR(VLOOKUP(D4,DB!A:I,9,0),"")</f>
        <v>Latis</v>
      </c>
    </row>
    <row r="5" spans="1:13" ht="45.75">
      <c r="A5" s="164" t="s">
        <v>39066</v>
      </c>
      <c r="B5" s="164" t="str">
        <f>IFERROR(VLOOKUP(D5,DB!A:K,11,0),"")</f>
        <v>R5</v>
      </c>
      <c r="C5" s="164">
        <v>1</v>
      </c>
      <c r="D5" s="164" t="s">
        <v>34747</v>
      </c>
      <c r="E5" s="164" t="s">
        <v>39045</v>
      </c>
      <c r="F5" s="165">
        <v>45948.661111111112</v>
      </c>
      <c r="G5" s="166">
        <f ca="1">IFERROR(NOW()-F5,"")</f>
        <v>0.60771226851647953</v>
      </c>
      <c r="H5" s="165">
        <v>45948.661111111112</v>
      </c>
      <c r="I5" s="164" t="str">
        <f>IFERROR(VLOOKUP(D5,DB!A:F,6,0),"")</f>
        <v>SCECO</v>
      </c>
      <c r="J5" s="164" t="str">
        <f>IFERROR(VLOOKUP(D5,DB!A:G,7,0),"")</f>
        <v>Dead</v>
      </c>
      <c r="K5" s="164" t="s">
        <v>39067</v>
      </c>
      <c r="L5" s="164" t="str">
        <f>IFERROR(VLOOKUP(D5,DB!A:I,9,0),"")</f>
        <v>Latis</v>
      </c>
    </row>
    <row r="6" spans="1:13" ht="15">
      <c r="A6" s="164"/>
      <c r="B6" s="164" t="str">
        <f>IFERROR(VLOOKUP(D6,DB!A:K,11,0),"")</f>
        <v/>
      </c>
      <c r="C6" s="164"/>
      <c r="D6" s="164"/>
      <c r="E6" s="164"/>
      <c r="F6" s="165"/>
      <c r="G6" s="166">
        <f ca="1">IFERROR(NOW()-F6,"")</f>
        <v>45949.268823379629</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45949.268823379629</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45949.268823379629</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45949.268823379629</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45949.268823379629</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45949.268823379629</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45949.268823379629</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45949.268823379629</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45949.268823379629</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45949.268823379629</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45949.268823379629</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45949.268823379629</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45949.268823379629</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45949.268823379629</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45949.268823379629</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45949.268823379629</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45949.268823379629</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45949.268823379629</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45949.268823379629</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45949.268823379629</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45949.268823379629</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45949.268823379629</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45949.268823379629</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45949.268823379629</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45949.268823379629</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45949.268823379629</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45949.268823379629</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45949.268823379629</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45949.268823379629</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45949.268823379629</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45949.268823379629</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45949.268823379629</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45949.268823379629</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45949.268823379629</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45949.268823379629</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45949.268823379629</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45949.268823379629</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45949.268823379629</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45949.268823379629</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45949.268823379629</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45949.268823379629</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45949.268823379629</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45949.268823379629</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45949.268823379629</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45949.268823379629</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45949.268823379629</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45949.268823379629</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45949.268823379629</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45949.268823379629</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45949.268823379629</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45949.268823379629</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45949.268823379629</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45949.268823379629</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45949.268823379629</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45949.268823379629</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45949.268823379629</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45949.268823379629</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45949.268823379629</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45949.268823379629</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45949.268823379629</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45949.268823379629</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45949.268823379629</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45949.268823379629</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45949.268823379629</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45949.268823379629</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45949.268823379629</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45949.268823379629</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45949.268823379629</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45949.268823379629</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45949.268823379629</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45949.268823379629</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45949.268823379629</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45949.268823379629</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45949.268823379629</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45949.268823379629</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45949.268823379629</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45949.268823379629</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45949.268823379629</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45949.268823379629</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45949.268823379629</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45949.268823379629</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45949.268823379629</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45949.268823379629</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45949.268823379629</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45949.268823379629</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45949.268823379629</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45949.268823379629</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45949.268823379629</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45949.268823379629</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45949.268823379629</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45949.268823379629</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45949.268823379629</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45949.268823379629</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45949.268823379629</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45949.268823379629</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45949.268823379629</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45949.268823379629</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45949.268823379629</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45949.268823379629</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45949.268823379629</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45949.268823379629</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45949.268823379629</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45949.268823379629</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45949.268823379629</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45949.268823379629</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45949.268823379629</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45949.268823379629</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45949.268823379629</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45949.268823379629</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45949.268823379629</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45949.268823379629</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45949.268823379629</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45949.268823379629</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45949.268823379629</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45949.268823379629</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45949.268823379629</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45949.268823379629</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45949.268823379629</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45949.268823379629</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45949.268823379629</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45949.268823379629</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45949.268823379629</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45949.268823379629</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45949.268823379629</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45949.268823379629</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45949.268823379629</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45949.268823379629</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45949.268823379629</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45949.268823379629</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45949.268823379629</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45949.268823379629</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45949.268823379629</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45949.268823379629</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45949.268823379629</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45949.268823379629</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45949.268823379629</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45949.268823379629</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45949.268823379629</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45949.268823379629</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45949.268823379629</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45949.268823379629</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45949.268823379629</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45949.268823379629</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45949.268823379629</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45949.268823379629</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45949.268823379629</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45949.268823379629</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45949.268823379629</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45949.268823379629</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45949.268823379629</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45949.268823379629</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45949.268823379629</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45949.268823379629</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45949.268823379629</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45949.268823379629</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45949.268823379629</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45949.268823379629</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45949.268823379629</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45949.268823379629</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45949.268823379629</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45949.268823379629</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45949.268823379629</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45949.268823379629</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45949.268823379629</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45949.268823379629</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45949.268823379629</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45949.268823379629</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45949.268823379629</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45949.268823379629</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45949.268823379629</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45949.268823379629</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45949.268823379629</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45949.268823379629</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45949.268823379629</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45949.268823379629</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45949.268823379629</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45949.268823379629</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45949.268823379629</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45949.268823379629</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45949.268823379629</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45949.268823379629</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45949.268823379629</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45949.268823379629</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45949.268823379629</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45949.268823379629</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45949.268823379629</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45949.268823379629</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45949.268823379629</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45949.268823379629</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45949.268823379629</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45949.268823379629</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45949.268823379629</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45949.268823379629</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45949.268823379629</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45949.268823379629</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45949.268823379629</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45949.268823379629</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45949.268823379629</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45949.268823379629</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45949.268823379629</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45949.268823379629</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45949.268823379629</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45949.268823379629</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45949.268823379629</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45949.268823379629</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45949.268823379629</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45949.268823379629</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45949.268823379629</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45949.268823379629</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45949.268823379629</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45949.268823379629</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45949.268823379629</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45949.268823379629</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45949.268823379629</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45949.268823379629</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45949.268823379629</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45949.268823379629</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45949.268823379629</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45949.268823379629</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45949.268823379629</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45949.268823379629</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45949.268823379629</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45949.268823379629</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45949.268823379629</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45949.268823379629</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45949.268823379629</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45949.268823379629</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45949.268823379629</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45949.268823379629</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45949.268823379629</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45949.268823379629</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45949.268823379629</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45949.268823379629</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45949.268823379629</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45949.268823379629</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45949.268823379629</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45949.268823379629</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45949.268823379629</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45949.268823379629</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45949.268823379629</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45949.268823379629</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45949.268823379629</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45949.268823379629</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45949.268823379629</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45949.268823379629</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45949.268823379629</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45949.268823379629</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45949.268823379629</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45949.268823379629</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45949.268823379629</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45949.268823379629</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45949.268823379629</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45949.268823379629</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45949.268823379629</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45949.268823379629</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45949.268823379629</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45949.268823379629</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45949.268823379629</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45949.268823379629</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45949.268823379629</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45949.268823379629</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45949.268823379629</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45949.268823379629</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45949.268823379629</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45949.268823379629</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45949.268823379629</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45949.268823379629</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45949.268823379629</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45949.268823379629</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45949.268823379629</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45949.268823379629</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45949.268823379629</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45949.268823379629</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45949.268823379629</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45949.268823379629</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45949.268823379629</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45949.268823379629</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45949.268823379629</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45949.268823379629</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45949.268823379629</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45949.268823379629</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45949.268823379629</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45949.268823379629</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45949.268823379629</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45949.268823379629</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45949.268823379629</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45949.268823379629</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45949.268823379629</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45949.268823379629</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45949.268823379629</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45949.268823379629</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45949.268823379629</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45949.268823379629</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45949.268823379629</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45949.268823379629</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45949.268823379629</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45949.268823379629</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45949.268823379629</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45949.268823379629</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45949.268823379629</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45949.268823379629</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45949.268823379629</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45949.268823379629</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45949.268823379629</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45949.268823379629</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45949.268823379629</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45949.268823379629</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45949.268823379629</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45949.268823379629</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45949.268823379629</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45949.268823379629</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45949.268823379629</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45949.268823379629</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45949.268823379629</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45949.268823379629</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45949.268823379629</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45949.268823379629</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45949.268823379629</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45949.268823379629</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45949.268823379629</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45949.268823379629</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45949.268823379629</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45949.268823379629</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45949.268823379629</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45949.268823379629</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45949.268823379629</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45949.268823379629</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45949.268823379629</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45949.268823379629</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45949.268823379629</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45949.268823379629</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45949.268823379629</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45949.268823379629</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45949.268823379629</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45949.268823379629</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45949.268823379629</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45949.268823379629</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45949.268823379629</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45949.268823379629</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45949.268823379629</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45949.268823379629</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45949.268823379629</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45949.268823379629</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45949.268823379629</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45949.268823379629</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45949.268823379629</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45949.268823379629</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45949.268823379629</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45949.268823379629</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45949.268823379629</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45949.268823379629</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45949.268823379629</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45949.268823379629</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45949.268823379629</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45949.268823379629</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45949.268823379629</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45949.268823379629</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45949.268823379629</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45949.268823379629</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45949.268823379629</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45949.268823379629</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45949.268823379629</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45949.268823379629</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45949.268823379629</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45949.268823379629</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45949.268823379629</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45949.268823379629</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45949.268823379629</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45949.268823379629</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45949.268823379629</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45949.268823379629</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45949.268823379629</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45949.268823379629</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45949.268823379629</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45949.268823379629</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45949.268823379629</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45949.268823379629</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45949.268823379629</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45949.268823379629</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45949.268823379629</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45949.268823379629</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45949.268823379629</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45949.268823379629</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45949.268823379629</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45949.268823379629</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45949.268823379629</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45949.268823379629</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45949.268823379629</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45949.268823379629</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45949.268823379629</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45949.268823379629</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45949.268823379629</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45949.268823379629</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45949.268823379629</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45949.268823379629</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45949.268823379629</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45949.268823379629</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45949.268823379629</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45949.268823379629</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45949.268823379629</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45949.268823379629</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45949.268823379629</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45949.268823379629</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45949.268823379629</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45949.268823379629</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45949.268823379629</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45949.268823379629</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45949.268823379629</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45949.268823379629</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45949.268823379629</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45949.268823379629</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45949.268823379629</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45949.268823379629</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45949.268823379629</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45949.268823379629</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45949.268823379629</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45949.268823379629</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45949.268823379629</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45949.268823379629</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45949.268823379629</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45949.268823379629</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45949.268823379629</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45949.268823379629</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45949.268823379629</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45949.268823379629</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45949.268823379629</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45949.268823379629</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45949.268823379629</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45949.268823379629</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45949.268823379629</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45949.268823379629</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45949.268823379629</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45949.268823379629</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45949.268823379629</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45949.268823379629</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45949.268823379629</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45949.268823379629</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45949.268823379629</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45949.268823379629</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45949.268823379629</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45949.268823379629</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45949.268823379629</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45949.268823379629</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45949.268823379629</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45949.268823379629</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45949.268823379629</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45949.268823379629</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45949.268823379629</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45949.268823379629</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45949.268823379629</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45949.268823379629</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45949.268823379629</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45949.268823379629</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45949.268823379629</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45949.268823379629</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45949.268823379629</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45949.268823379629</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45949.268823379629</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45949.268823379629</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45949.268823379629</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45949.268823379629</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45949.268823379629</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45949.268823379629</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45949.268823379629</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45949.268823379629</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45949.268823379629</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45949.268823379629</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45949.268823379629</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45949.268823379629</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45949.268823379629</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45949.268823379629</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45949.268823379629</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45949.268823379629</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45949.268823379629</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45949.268823379629</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45949.268823379629</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45949.268823379629</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45949.268823379629</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45949.268823379629</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45949.268823379629</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45949.268823379629</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45949.268823379629</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45949.268823379629</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45949.268823379629</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45949.268823379629</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45949.268823379629</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45949.268823379629</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45949.268823379629</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45949.268823379629</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45949.268823379629</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45949.268823379629</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45949.268823379629</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45949.268823379629</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45949.268823379629</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45949.268823379629</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45949.268823379629</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45949.268823379629</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45949.268823379629</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45949.268823379629</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45949.268823379629</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45949.268823379629</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45949.268823379629</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45949.268823379629</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45949.268823379629</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45949.268823379629</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45949.268823379629</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45949.268823379629</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45949.268823379629</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45949.268823379629</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45949.268823379629</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45949.268823379629</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45949.268823379629</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45949.268823379629</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45949.268823379629</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45949.268823379629</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45949.268823379629</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45949.268823379629</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45949.268823379629</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45949.268823379629</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45949.268823379629</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45949.268823379629</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45949.268823379629</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45949.268823379629</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45949.268823379629</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45949.268823379629</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45949.268823379629</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45949.268823379629</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45949.268823379629</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45949.268823379629</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45949.268823379629</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45949.268823379629</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45949.268823379629</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45949.268823379629</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45949.268823379629</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45949.268823379629</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45949.268823379629</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45949.268823379629</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45949.268823379629</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45949.268823379629</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45949.268823379629</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45949.268823379629</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45949.268823379629</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45949.268823379629</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45949.268823379629</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45949.268823379629</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45949.268823379629</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45949.268823379629</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45949.268823379629</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45949.268823379629</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45949.268823379629</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45949.268823379629</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45949.268823379629</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45949.268823379629</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45949.268823379629</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45949.268823379629</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2"/>
  <sheetViews>
    <sheetView workbookViewId="0">
      <selection activeCell="K5" sqref="K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39068</v>
      </c>
      <c r="B2" s="143" t="s">
        <v>5398</v>
      </c>
      <c r="C2" s="142">
        <v>1</v>
      </c>
      <c r="D2" s="143" t="s">
        <v>34463</v>
      </c>
      <c r="E2" s="142" t="s">
        <v>39069</v>
      </c>
      <c r="F2" s="144">
        <v>45926.772847222222</v>
      </c>
      <c r="G2" s="145">
        <f ca="1">IFERROR(NOW()-F2,"-")</f>
        <v>22.495976157406403</v>
      </c>
      <c r="H2" s="146">
        <v>45927.449074074102</v>
      </c>
      <c r="I2" s="143" t="str">
        <f>IFERROR(VLOOKUP(D2,DB!A:F,6,0),"")</f>
        <v>SCECO</v>
      </c>
      <c r="J2" s="143" t="str">
        <f>IFERROR(VLOOKUP(D2,DB!A:G,7,0),"")</f>
        <v>Weak</v>
      </c>
      <c r="K2" s="142" t="s">
        <v>39070</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39071</v>
      </c>
      <c r="B3" s="143" t="str">
        <f>IFERROR(VLOOKUP(D3,DB!A:K,11,0),"")</f>
        <v>R6</v>
      </c>
      <c r="C3" s="142">
        <v>1</v>
      </c>
      <c r="D3" s="143" t="s">
        <v>34282</v>
      </c>
      <c r="E3" s="142" t="s">
        <v>38964</v>
      </c>
      <c r="F3" s="146">
        <v>45939.529062499998</v>
      </c>
      <c r="G3" s="145">
        <f ca="1">IFERROR(NOW()-F3,"-")</f>
        <v>9.7397608796309214</v>
      </c>
      <c r="H3" s="146">
        <v>45927.987534722219</v>
      </c>
      <c r="I3" s="143" t="str">
        <f>IFERROR(VLOOKUP(D3,DB!A:F,6,0),"")</f>
        <v>SCECO</v>
      </c>
      <c r="J3" s="143" t="str">
        <f>IFERROR(VLOOKUP(D3,DB!A:G,7,0),"")</f>
        <v>Vandalized</v>
      </c>
      <c r="K3" s="142" t="s">
        <v>39072</v>
      </c>
      <c r="L3" s="143" t="str">
        <f>IFERROR(VLOOKUP(D3,DB!A:I,9,0),"")</f>
        <v>Latis</v>
      </c>
    </row>
    <row r="4" spans="1:16383" s="112" customFormat="1" ht="31.5" customHeight="1">
      <c r="A4" s="142" t="s">
        <v>39073</v>
      </c>
      <c r="B4" s="142" t="str">
        <f>IFERROR(VLOOKUP(D4,DB!A:K,11,0),"")</f>
        <v>R6</v>
      </c>
      <c r="C4" s="142">
        <v>1</v>
      </c>
      <c r="D4" s="142" t="s">
        <v>34126</v>
      </c>
      <c r="E4" s="142" t="s">
        <v>38964</v>
      </c>
      <c r="F4" s="146">
        <v>45948.910879629628</v>
      </c>
      <c r="G4" s="145">
        <f ca="1">IFERROR(NOW()-F4,"-")</f>
        <v>0.35794375000114087</v>
      </c>
      <c r="H4" s="146">
        <v>45948.903344907405</v>
      </c>
      <c r="I4" s="142" t="str">
        <f>IFERROR(VLOOKUP(D4,DB!A:F,6,0),"")</f>
        <v>SCECO</v>
      </c>
      <c r="J4" s="142" t="str">
        <f>IFERROR(VLOOKUP(D4,DB!A:G,7,0),"")</f>
        <v>Vandalized</v>
      </c>
      <c r="K4" s="142" t="s">
        <v>39074</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39075</v>
      </c>
      <c r="B5" s="142" t="str">
        <f>IFERROR(VLOOKUP(D5,DB!A:K,11,0),"")</f>
        <v>R6</v>
      </c>
      <c r="C5" s="142">
        <v>1</v>
      </c>
      <c r="D5" s="142" t="s">
        <v>35558</v>
      </c>
      <c r="E5" s="142" t="s">
        <v>39069</v>
      </c>
      <c r="F5" s="146">
        <v>45949.134895833333</v>
      </c>
      <c r="G5" s="145">
        <f ca="1">IFERROR(NOW()-F5,"-")</f>
        <v>0.13392754629603587</v>
      </c>
      <c r="H5" s="146">
        <v>45949.147256944445</v>
      </c>
      <c r="I5" s="142" t="str">
        <f>IFERROR(VLOOKUP(D5,DB!A:F,6,0),"")</f>
        <v>SCECO</v>
      </c>
      <c r="J5" s="142" t="str">
        <f>IFERROR(VLOOKUP(D5,DB!A:G,7,0),"")</f>
        <v>Vandalized</v>
      </c>
      <c r="K5" s="142" t="s">
        <v>39076</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08"/>
      <c r="F6" s="109"/>
      <c r="G6" s="78">
        <f ca="1">IFERROR(NOW()-F6,"-")</f>
        <v>45949.268823379629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45949.268823379629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45949.268823379629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45949.268823379629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45949.268823379629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45949.268823379629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45949.268823379629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45949.268823379629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45949.268823379629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45949.268823379629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45949.268823379629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45949.268823379629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45949.268823379629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45949.268823379629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45949.268823379629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45949.268823379629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45949.268823379629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45949.268823379629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45949.268823379629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45949.268823379629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45949.268823379629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45949.268823379629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45949.268823379629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45949.268823379629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45949.268823379629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45949.268823379629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45949.268823379629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45949.268823379629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45949.268823379629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45949.268823379629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45949.268823379629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45949.268823379629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45949.268823379629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45949.268823379629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45949.268823379629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45949.268823379629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45949.268823379629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45949.268823379629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45949.268823379629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45949.268823379629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45949.268823379629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45949.268823379629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45949.268823379629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45949.268823379629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45949.268823379629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45949.268823379629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45949.268823379629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45949.268823379629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45949.268823379629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45949.268823379629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45949.268823379629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45949.268823379629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45949.268823379629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45949.268823379629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45949.268823379629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45949.268823379629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45949.268823379629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45949.268823379629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45949.268823379629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45949.268823379629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45949.268823379629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45949.268823379629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45949.268823379629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45949.268823379629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45949.268823379629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45949.268823379629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45949.268823379629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45949.268823379629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45949.268823379629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45949.268823379629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45949.268823379629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45949.268823379629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45949.268823379629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45949.268823379629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45949.268823379629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45949.268823379629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45949.268823379629</v>
      </c>
      <c r="H82" s="109"/>
      <c r="I82" s="105" t="str">
        <f>IFERROR(VLOOKUP(D82,DB!A:F,6,0),"")</f>
        <v/>
      </c>
      <c r="J82" s="104" t="str">
        <f>IFERROR(VLOOKUP(D82,DB!A:G,7,0),"")</f>
        <v/>
      </c>
      <c r="K82" s="110"/>
      <c r="L82" s="111" t="str">
        <f>IFERROR(VLOOKUP(D82,DB!A:I,9,0),"")</f>
        <v/>
      </c>
    </row>
  </sheetData>
  <dataValidations count="2">
    <dataValidation allowBlank="1" showInputMessage="1" showErrorMessage="1" sqref="E1" xr:uid="{380493DB-286A-4683-AF55-C78F04945A49}"/>
    <dataValidation type="list" allowBlank="1" showInputMessage="1" showErrorMessage="1" sqref="E3:E4 E6:E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2025-10-19T03:28:05Z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