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224" documentId="13_ncr:1_{F6CB121F-512D-4AA6-A0C1-0FB36C537598}" xr6:coauthVersionLast="47" xr6:coauthVersionMax="47" xr10:uidLastSave="{4BF4C087-A637-463C-AAA2-88C96BC9E671}"/>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7" i="4" l="1"/>
  <c r="G18" i="4"/>
  <c r="G19"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I17" i="4"/>
  <c r="J17" i="4"/>
  <c r="L17" i="4"/>
  <c r="B18" i="4"/>
  <c r="I18" i="4"/>
  <c r="J18" i="4"/>
  <c r="L18" i="4"/>
  <c r="B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G8" i="3"/>
  <c r="G9" i="3"/>
  <c r="G10" i="3"/>
  <c r="G11" i="3"/>
  <c r="I3" i="4"/>
  <c r="J3" i="4"/>
  <c r="I3" i="6"/>
  <c r="I4" i="6"/>
  <c r="L8" i="3"/>
  <c r="J8" i="3"/>
  <c r="I8" i="3"/>
  <c r="B8" i="3"/>
  <c r="L3" i="6"/>
  <c r="L4" i="6"/>
  <c r="L2" i="6"/>
  <c r="J4" i="6"/>
  <c r="J3" i="6"/>
  <c r="J2" i="6"/>
  <c r="I2" i="6"/>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L77" i="5"/>
  <c r="J77" i="5"/>
  <c r="I77" i="5"/>
  <c r="G77" i="5"/>
  <c r="B77"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L4" i="5"/>
  <c r="L5" i="5"/>
  <c r="L6" i="5"/>
  <c r="L7" i="5"/>
  <c r="L8" i="5"/>
  <c r="L9" i="5"/>
  <c r="L10" i="5"/>
  <c r="L11" i="5"/>
  <c r="L12" i="5"/>
  <c r="L13" i="5"/>
  <c r="L14" i="5"/>
  <c r="L15" i="5"/>
  <c r="L16" i="5"/>
  <c r="L17" i="5"/>
  <c r="L18" i="5"/>
  <c r="L19" i="5"/>
  <c r="L20" i="5"/>
  <c r="L21" i="5"/>
  <c r="L22" i="5"/>
  <c r="L23" i="5"/>
  <c r="L24" i="5"/>
  <c r="L25" i="5"/>
  <c r="L26" i="5"/>
  <c r="L27" i="5"/>
  <c r="L28" i="5"/>
  <c r="L29" i="5"/>
  <c r="J4" i="5"/>
  <c r="J5" i="5"/>
  <c r="J6" i="5"/>
  <c r="J7" i="5"/>
  <c r="J8" i="5"/>
  <c r="J9" i="5"/>
  <c r="J10" i="5"/>
  <c r="J11" i="5"/>
  <c r="J12" i="5"/>
  <c r="J13" i="5"/>
  <c r="J14" i="5"/>
  <c r="J15" i="5"/>
  <c r="J16" i="5"/>
  <c r="J17" i="5"/>
  <c r="J18" i="5"/>
  <c r="J19" i="5"/>
  <c r="J20" i="5"/>
  <c r="J21" i="5"/>
  <c r="J22" i="5"/>
  <c r="J23" i="5"/>
  <c r="J24" i="5"/>
  <c r="J25" i="5"/>
  <c r="J26" i="5"/>
  <c r="J27" i="5"/>
  <c r="J28" i="5"/>
  <c r="J29" i="5"/>
  <c r="I4" i="5"/>
  <c r="I5" i="5"/>
  <c r="I6" i="5"/>
  <c r="I7" i="5"/>
  <c r="I8" i="5"/>
  <c r="I9" i="5"/>
  <c r="I10" i="5"/>
  <c r="I11" i="5"/>
  <c r="I12" i="5"/>
  <c r="I13" i="5"/>
  <c r="I14" i="5"/>
  <c r="I15" i="5"/>
  <c r="I16" i="5"/>
  <c r="I17" i="5"/>
  <c r="I18" i="5"/>
  <c r="I19" i="5"/>
  <c r="I20" i="5"/>
  <c r="I21" i="5"/>
  <c r="I22" i="5"/>
  <c r="I23" i="5"/>
  <c r="I24" i="5"/>
  <c r="I25" i="5"/>
  <c r="I26" i="5"/>
  <c r="I27" i="5"/>
  <c r="I28" i="5"/>
  <c r="I29" i="5"/>
  <c r="G4" i="5"/>
  <c r="G5" i="5"/>
  <c r="G6" i="5"/>
  <c r="G7" i="5"/>
  <c r="G8" i="5"/>
  <c r="G9" i="5"/>
  <c r="G10" i="5"/>
  <c r="G11" i="5"/>
  <c r="G12" i="5"/>
  <c r="G13" i="5"/>
  <c r="G14" i="5"/>
  <c r="G15" i="5"/>
  <c r="G16" i="5"/>
  <c r="G17" i="5"/>
  <c r="G18" i="5"/>
  <c r="G19" i="5"/>
  <c r="G20" i="5"/>
  <c r="G21" i="5"/>
  <c r="G22" i="5"/>
  <c r="G23" i="5"/>
  <c r="G24" i="5"/>
  <c r="G25" i="5"/>
  <c r="G26" i="5"/>
  <c r="G27" i="5"/>
  <c r="G28" i="5"/>
  <c r="G29" i="5"/>
  <c r="B4" i="5"/>
  <c r="B5" i="5"/>
  <c r="B6" i="5"/>
  <c r="B7" i="5"/>
  <c r="B8" i="5"/>
  <c r="B9" i="5"/>
  <c r="B10" i="5"/>
  <c r="B11" i="5"/>
  <c r="B12" i="5"/>
  <c r="B13" i="5"/>
  <c r="B14" i="5"/>
  <c r="B15" i="5"/>
  <c r="B16" i="5"/>
  <c r="B17" i="5"/>
  <c r="B18" i="5"/>
  <c r="B19" i="5"/>
  <c r="B20" i="5"/>
  <c r="B21" i="5"/>
  <c r="B22" i="5"/>
  <c r="B23" i="5"/>
  <c r="B24" i="5"/>
  <c r="B25" i="5"/>
  <c r="B26" i="5"/>
  <c r="B27" i="5"/>
  <c r="B28" i="5"/>
  <c r="B29"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2" i="3"/>
  <c r="B3" i="3"/>
  <c r="B4" i="3"/>
  <c r="B5" i="3"/>
  <c r="B6" i="3"/>
  <c r="B7"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L2" i="3"/>
  <c r="L3" i="3"/>
  <c r="L4" i="3"/>
  <c r="L5" i="3"/>
  <c r="L6" i="3"/>
  <c r="L7"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J2" i="3"/>
  <c r="J3" i="3"/>
  <c r="J4" i="3"/>
  <c r="J5" i="3"/>
  <c r="J6" i="3"/>
  <c r="J7"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I2" i="3"/>
  <c r="I3" i="3"/>
  <c r="I4" i="3"/>
  <c r="I5" i="3"/>
  <c r="I6" i="3"/>
  <c r="I7"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B2" i="5"/>
  <c r="G2" i="5"/>
  <c r="I2" i="5"/>
  <c r="J2" i="5"/>
  <c r="G2" i="3"/>
  <c r="G3" i="3"/>
  <c r="G4" i="3"/>
  <c r="G5" i="3"/>
  <c r="G6" i="3"/>
  <c r="G7"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alcChain>
</file>

<file path=xl/sharedStrings.xml><?xml version="1.0" encoding="utf-8"?>
<sst xmlns="http://schemas.openxmlformats.org/spreadsheetml/2006/main" count="178592" uniqueCount="39079">
  <si>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</si>
  <si>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</si>
  <si>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</si>
  <si>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</si>
  <si>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</si>
  <si>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</si>
  <si>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</si>
  <si>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</si>
  <si>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</si>
  <si>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</si>
  <si>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</si>
  <si>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</si>
  <si>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</si>
  <si>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</si>
  <si>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</si>
  <si>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</si>
  <si>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</si>
  <si>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</si>
  <si>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</si>
  <si>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</si>
  <si>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</si>
  <si>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</si>
  <si>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</si>
  <si>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</si>
  <si>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</si>
  <si>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</si>
  <si>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</si>
  <si>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</si>
  <si>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</si>
  <si>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</si>
  <si>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</si>
  <si>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</si>
  <si>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</si>
  <si>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</si>
  <si>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</si>
  <si>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</si>
  <si>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</si>
  <si>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</si>
  <si>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</si>
  <si>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</si>
  <si>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</si>
  <si>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</si>
  <si>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</si>
  <si>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</si>
  <si>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</si>
  <si>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</si>
  <si>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</si>
  <si>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</si>
  <si>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</si>
  <si>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</si>
  <si>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</si>
  <si>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</si>
  <si>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</si>
  <si>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</si>
  <si>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</si>
  <si>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</si>
  <si>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</si>
  <si>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</si>
  <si>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</si>
  <si>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</si>
  <si>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</si>
  <si>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</si>
  <si>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</si>
  <si>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</si>
  <si>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</si>
  <si>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</si>
  <si>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</si>
  <si>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</si>
  <si>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</si>
  <si>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</si>
  <si>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</si>
  <si>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</si>
  <si>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</si>
  <si>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</si>
  <si>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</si>
  <si>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</si>
  <si>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</si>
  <si>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</si>
  <si>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</si>
  <si>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</si>
  <si>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</si>
  <si>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</si>
  <si>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</si>
  <si>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</si>
  <si>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</si>
  <si>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</si>
  <si>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</si>
  <si>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</si>
  <si>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</si>
  <si>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</si>
  <si>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</si>
  <si>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</si>
  <si>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</si>
  <si>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</si>
  <si>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</si>
  <si>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</si>
  <si>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</si>
  <si>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</si>
  <si>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</si>
  <si>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</si>
  <si>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</si>
  <si>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</si>
  <si>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</si>
  <si>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</si>
  <si>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</si>
  <si>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</si>
  <si>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</si>
  <si>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</si>
  <si>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</si>
  <si>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</si>
  <si>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</si>
  <si>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</si>
  <si>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</si>
  <si>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</si>
  <si>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</si>
  <si>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</si>
  <si>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</si>
  <si>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</si>
  <si>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</si>
  <si>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</si>
  <si>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</si>
  <si>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</si>
  <si>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</si>
  <si>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</si>
  <si>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</si>
  <si>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</si>
  <si>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</si>
  <si>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</si>
  <si>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</si>
  <si>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</si>
  <si>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</si>
  <si>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</si>
  <si>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</si>
  <si>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</si>
  <si>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</si>
  <si>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</si>
  <si>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</si>
  <si>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</si>
  <si>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</si>
  <si>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</si>
  <si>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</si>
  <si>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</si>
  <si>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</si>
  <si>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</si>
  <si>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</si>
  <si>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</si>
  <si>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</si>
  <si>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</si>
  <si>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</si>
  <si>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</si>
  <si>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</si>
  <si>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</si>
  <si>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</si>
  <si>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</si>
  <si>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</si>
  <si>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</si>
  <si>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</si>
  <si>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</si>
  <si>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</si>
  <si>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</si>
  <si>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</si>
  <si>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</si>
  <si>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</si>
  <si>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</si>
  <si>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</si>
  <si>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</si>
  <si>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</si>
  <si>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</si>
  <si>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</si>
  <si>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</si>
  <si>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</si>
  <si>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</si>
  <si>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</si>
  <si>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</si>
  <si>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</si>
  <si>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</si>
  <si>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</si>
  <si>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</si>
  <si>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</si>
  <si>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</si>
  <si>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</si>
  <si>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</si>
  <si>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</si>
  <si>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</si>
  <si>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</si>
  <si>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</si>
  <si>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</si>
  <si>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</si>
  <si>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</si>
  <si>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</si>
  <si>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</si>
  <si>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</si>
  <si>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</si>
  <si>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</si>
  <si>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</si>
  <si>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</si>
  <si>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</si>
  <si>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</si>
  <si>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</si>
  <si>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</si>
  <si>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</si>
  <si>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</si>
  <si>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</si>
  <si>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</si>
  <si>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</si>
  <si>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</si>
  <si>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</si>
  <si>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</si>
  <si>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</si>
  <si>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</si>
  <si>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</si>
  <si>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</si>
  <si>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</si>
  <si>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</si>
  <si>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</si>
  <si>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</si>
  <si>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</si>
  <si>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</si>
  <si>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</si>
  <si>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</si>
  <si>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</si>
  <si>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</si>
  <si>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</si>
  <si>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</si>
  <si>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</si>
  <si>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</si>
  <si>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</si>
  <si>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</si>
  <si>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</si>
  <si>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</si>
  <si>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</si>
  <si>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</si>
  <si>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</si>
  <si>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</si>
  <si>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</si>
  <si>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</si>
  <si>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</si>
  <si>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</si>
  <si>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</si>
  <si>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</si>
  <si>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</si>
  <si>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</si>
  <si>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</si>
  <si>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</si>
  <si>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</si>
  <si>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</si>
  <si>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</si>
  <si>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</si>
  <si>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</si>
  <si>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</si>
  <si>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</si>
  <si>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</si>
  <si>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</si>
  <si>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</si>
  <si>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</si>
  <si>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</si>
  <si>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</si>
  <si>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</si>
  <si>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</si>
  <si>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</si>
  <si>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</si>
  <si>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</si>
  <si>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</si>
  <si>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</si>
  <si>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</si>
  <si>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</si>
  <si>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</si>
  <si>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</si>
  <si>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</si>
  <si>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</si>
  <si>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</si>
  <si>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</si>
  <si>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</si>
  <si>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</si>
  <si>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</si>
  <si>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</si>
  <si>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</si>
  <si>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</si>
  <si>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</si>
  <si>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</si>
  <si>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</si>
  <si>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</si>
  <si>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</si>
  <si>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</si>
  <si>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</si>
  <si>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</si>
  <si>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</si>
  <si>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</si>
  <si>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</si>
  <si>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</si>
  <si>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</si>
  <si>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</si>
  <si>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</si>
  <si>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</si>
  <si>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</si>
  <si>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</si>
  <si>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</si>
  <si>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</si>
  <si>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</si>
  <si>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</si>
  <si>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</si>
  <si>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</si>
  <si>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</si>
  <si>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</si>
  <si>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</si>
  <si>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</si>
  <si>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</si>
  <si>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</si>
  <si>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</si>
  <si>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</si>
  <si>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</si>
  <si>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</si>
  <si>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</si>
  <si>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</si>
  <si>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</si>
  <si>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</si>
  <si>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</si>
  <si>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</si>
  <si>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</si>
  <si>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</si>
  <si>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</si>
  <si>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</si>
  <si>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</si>
  <si>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</si>
  <si>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</si>
  <si>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</si>
  <si>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</si>
  <si>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</si>
  <si>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</si>
  <si>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</si>
  <si>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</si>
  <si>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</si>
  <si>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</si>
  <si>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</si>
  <si>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</si>
  <si>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</si>
  <si>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</si>
  <si>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</si>
  <si>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</si>
  <si>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</si>
  <si>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</si>
  <si>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</si>
  <si>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</si>
  <si>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</si>
  <si>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</si>
  <si>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</si>
  <si>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</si>
  <si>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</si>
  <si>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</si>
  <si>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</si>
  <si>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</si>
  <si>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</si>
  <si>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</si>
  <si>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</si>
  <si>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</si>
  <si>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</si>
  <si>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</si>
  <si>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</si>
  <si>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</si>
  <si>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</si>
  <si>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</si>
  <si>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</si>
  <si>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</si>
  <si>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</si>
  <si>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</si>
  <si>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</si>
  <si>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</si>
  <si>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</si>
  <si>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</si>
  <si>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</si>
  <si>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</si>
  <si>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</si>
  <si>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</si>
  <si>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</si>
  <si>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</si>
  <si>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</si>
  <si>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</si>
  <si>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</si>
  <si>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</si>
  <si>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</si>
  <si>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</si>
  <si>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</si>
  <si>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</si>
  <si>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</si>
  <si>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</si>
  <si>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</si>
  <si>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</si>
  <si>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</si>
  <si>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</si>
  <si>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</si>
  <si>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</si>
  <si>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</si>
  <si>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</si>
  <si>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</si>
  <si>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</si>
  <si>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</si>
  <si>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</si>
  <si>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</si>
  <si>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</si>
  <si>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</si>
  <si>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</si>
  <si>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</si>
  <si>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</si>
  <si>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</si>
  <si>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</si>
  <si>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</si>
  <si>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</si>
  <si>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</si>
  <si>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</si>
  <si>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</si>
  <si>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</si>
  <si>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</si>
  <si>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</si>
  <si>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</si>
  <si>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</si>
  <si>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</si>
  <si>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</si>
  <si>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</si>
  <si>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</si>
  <si>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</si>
  <si>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</si>
  <si>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</si>
  <si>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</si>
  <si>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</si>
  <si>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</si>
  <si>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</si>
  <si>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</si>
  <si>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</si>
  <si>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</si>
  <si>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</si>
  <si>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</si>
  <si>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</si>
  <si>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</si>
  <si>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</si>
  <si>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</si>
  <si>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</si>
  <si>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</si>
  <si>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</si>
  <si>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</si>
  <si>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</si>
  <si>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</si>
  <si>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</si>
  <si>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</si>
  <si>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</si>
  <si>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</si>
  <si>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</si>
  <si>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</si>
  <si>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</si>
  <si>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</si>
  <si>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</si>
  <si>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</si>
  <si>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</si>
  <si>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</si>
  <si>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</si>
  <si>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</si>
  <si>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</si>
  <si>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</si>
  <si>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</si>
  <si>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</si>
  <si>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</si>
  <si>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</si>
  <si>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</si>
  <si>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</si>
  <si>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</si>
  <si>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</si>
  <si>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</si>
  <si>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</si>
  <si>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</si>
  <si>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</si>
  <si>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</si>
  <si>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</si>
  <si>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</si>
  <si>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</si>
  <si>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</si>
  <si>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</si>
  <si>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</si>
  <si>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</si>
  <si>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</si>
  <si>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</si>
  <si>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</si>
  <si>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</si>
  <si>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</si>
  <si>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</si>
  <si>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</si>
  <si>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</si>
  <si>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</si>
  <si>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</si>
  <si>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</si>
  <si>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</si>
  <si>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</si>
  <si>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</si>
  <si>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</si>
  <si>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</si>
  <si>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</si>
  <si>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</si>
  <si>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</si>
  <si>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</si>
  <si>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</si>
  <si>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</si>
  <si>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</si>
  <si>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</si>
  <si>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</si>
  <si>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</si>
  <si>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</si>
  <si>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</si>
  <si>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</si>
  <si>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</si>
  <si>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</si>
  <si>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</si>
  <si>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</si>
  <si>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</si>
  <si>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</si>
  <si>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</si>
  <si>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</si>
  <si>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</si>
  <si>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</si>
  <si>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</si>
  <si>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</si>
  <si>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</si>
  <si>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</si>
  <si>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</si>
  <si>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</si>
  <si>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</si>
  <si>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</si>
  <si>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</si>
  <si>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</si>
  <si>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</si>
  <si>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</si>
  <si>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</si>
  <si>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</si>
  <si>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</si>
  <si>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</si>
  <si>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</si>
  <si>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</si>
  <si>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</si>
  <si>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</si>
  <si>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</si>
  <si>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</si>
  <si>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</si>
  <si>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</si>
  <si>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</si>
  <si>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</si>
  <si>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</si>
  <si>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</si>
  <si>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</si>
  <si>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</si>
  <si>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</si>
  <si>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</si>
  <si>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</si>
  <si>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</si>
  <si>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</si>
  <si>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</si>
  <si>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</si>
  <si>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</si>
  <si>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</si>
  <si>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</si>
  <si>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</si>
  <si>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</si>
  <si>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</si>
  <si>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</si>
  <si>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</si>
  <si>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</si>
  <si>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</si>
  <si>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</si>
  <si>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</si>
  <si>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</si>
  <si>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</si>
  <si>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</si>
  <si>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</si>
  <si>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</si>
  <si>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</si>
  <si>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</si>
  <si>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</si>
  <si>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</si>
  <si>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</si>
  <si>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</si>
  <si>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</si>
  <si>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</si>
  <si>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</si>
  <si>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</si>
  <si>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</si>
  <si>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</si>
  <si>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</si>
  <si>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</si>
  <si>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</si>
  <si>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</si>
  <si>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</si>
  <si>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</si>
  <si>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</si>
  <si>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</si>
  <si>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</si>
  <si>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</si>
  <si>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</si>
  <si>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</si>
  <si>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</si>
  <si>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</si>
  <si>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</si>
  <si>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</si>
  <si>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</si>
  <si>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</si>
  <si>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</si>
  <si>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</si>
  <si>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</si>
  <si>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</si>
  <si>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</si>
  <si>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</si>
  <si>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</si>
  <si>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</si>
  <si>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</si>
  <si>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</si>
  <si>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</si>
  <si>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</si>
  <si>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</si>
  <si>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</si>
  <si>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</si>
  <si>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</si>
  <si>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</si>
  <si>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</si>
  <si>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</si>
  <si>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</si>
  <si>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</si>
  <si>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</si>
  <si>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</si>
  <si>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</si>
  <si>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</si>
  <si>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</si>
  <si>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</si>
  <si>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</si>
  <si>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</si>
  <si>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</si>
  <si>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</si>
  <si>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</si>
  <si>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</si>
  <si>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</si>
  <si>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</si>
  <si>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</si>
  <si>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</si>
  <si>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</si>
  <si>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</si>
  <si>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</si>
  <si>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</si>
  <si>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</si>
  <si>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</si>
  <si>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</si>
  <si>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</si>
  <si>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</si>
  <si>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</si>
  <si>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</si>
  <si>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</si>
  <si>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</si>
  <si>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</si>
  <si>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</si>
  <si>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</si>
  <si>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</si>
  <si>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</si>
  <si>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</si>
  <si>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</si>
  <si>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</si>
  <si>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</si>
  <si>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</si>
  <si>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</si>
  <si>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</si>
  <si>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</si>
  <si>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</si>
  <si>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</si>
  <si>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</si>
  <si>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</si>
  <si>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</si>
  <si>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</si>
  <si>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</si>
  <si>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</si>
  <si>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</si>
  <si>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</si>
  <si>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</si>
  <si>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</si>
  <si>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</si>
  <si>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</si>
  <si>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</si>
  <si>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</si>
  <si>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</si>
  <si>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</si>
  <si>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</si>
  <si>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</si>
  <si>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</si>
  <si>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</si>
  <si>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</si>
  <si>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</si>
  <si>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</si>
  <si>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</si>
  <si>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</si>
  <si>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</si>
  <si>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</si>
  <si>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</si>
  <si>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</si>
  <si>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</si>
  <si>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</si>
  <si>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</si>
  <si>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</si>
  <si>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</si>
  <si>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</si>
  <si>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</si>
  <si>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</si>
  <si>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</si>
  <si>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</si>
  <si>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</si>
  <si>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</si>
  <si>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</si>
  <si>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</si>
  <si>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</si>
  <si>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</si>
  <si>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</si>
  <si>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</si>
  <si>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</si>
  <si>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</si>
  <si>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</si>
  <si>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</si>
  <si>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</si>
  <si>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</si>
  <si>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</si>
  <si>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</si>
  <si>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</si>
  <si>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</si>
  <si>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</si>
  <si>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</si>
  <si>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</si>
  <si>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</si>
  <si>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</si>
  <si>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</si>
  <si>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</si>
  <si>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</si>
  <si>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</si>
  <si>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</si>
  <si>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</si>
  <si>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</si>
  <si>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</si>
  <si>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</si>
  <si>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</si>
  <si>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</si>
  <si>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</si>
  <si>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</si>
  <si>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</si>
  <si>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</si>
  <si>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</si>
  <si>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</si>
  <si>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</si>
  <si>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</si>
  <si>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</si>
  <si>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</si>
  <si>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</si>
  <si>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</si>
  <si>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</si>
  <si>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</si>
  <si>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</si>
  <si>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</si>
  <si>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</si>
  <si>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</si>
  <si>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</si>
  <si>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</si>
  <si>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</si>
  <si>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</si>
  <si>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</si>
  <si>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</si>
  <si>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</si>
  <si>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</si>
  <si>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</si>
  <si>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</si>
  <si>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</si>
  <si>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</si>
  <si>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</si>
  <si>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</si>
  <si>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</si>
  <si>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</si>
  <si>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</si>
  <si>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</si>
  <si>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</si>
  <si>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</si>
  <si>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</si>
  <si>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</si>
  <si>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</si>
  <si>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</si>
  <si>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</si>
  <si>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</si>
  <si>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</si>
  <si>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</si>
  <si>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</si>
  <si>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</si>
  <si>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</si>
  <si>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</si>
  <si>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</si>
  <si>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</si>
  <si>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</si>
  <si>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</si>
  <si>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</si>
  <si>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</si>
  <si>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</si>
  <si>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</si>
  <si>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</si>
  <si>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</si>
  <si>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</si>
  <si>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</si>
  <si>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</si>
  <si>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</si>
  <si>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</si>
  <si>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</si>
  <si>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</si>
  <si>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</si>
  <si>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</si>
  <si>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</si>
  <si>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</si>
  <si>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</si>
  <si>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</si>
  <si>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</si>
  <si>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</si>
  <si>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</si>
  <si>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</si>
  <si>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</si>
  <si>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</si>
  <si>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</si>
  <si>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</si>
  <si>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</si>
  <si>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</si>
  <si>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</si>
  <si>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</si>
  <si>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</si>
  <si>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</si>
  <si>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</si>
  <si>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</si>
  <si>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</si>
  <si>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</si>
  <si>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</si>
  <si>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</si>
  <si>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</si>
  <si>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</si>
  <si>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</si>
  <si>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</si>
  <si>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</si>
  <si>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</si>
  <si>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</si>
  <si>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</si>
  <si>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</si>
  <si>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</si>
  <si>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</si>
  <si>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</si>
  <si>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</si>
  <si>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</si>
  <si>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</si>
  <si>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</si>
  <si>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</si>
  <si>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</si>
  <si>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</si>
  <si>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</si>
  <si>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</si>
  <si>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</si>
  <si>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</si>
  <si>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</si>
  <si>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</si>
  <si>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</si>
  <si>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</si>
  <si>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</si>
  <si>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</si>
  <si>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</si>
  <si>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</si>
  <si>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</si>
  <si>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</si>
  <si>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</si>
  <si>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</si>
  <si>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</si>
  <si>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</si>
  <si>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</si>
  <si>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</si>
  <si>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</si>
  <si>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</si>
  <si>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</si>
  <si>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</si>
  <si>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</si>
  <si>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</si>
  <si>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</si>
  <si>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</si>
  <si>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</si>
  <si>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</si>
  <si>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</si>
  <si>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</si>
  <si>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</si>
  <si>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</si>
  <si>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</si>
  <si>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</si>
  <si>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</si>
  <si>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</si>
  <si>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</si>
  <si>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</si>
  <si>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</si>
  <si>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</si>
  <si>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</si>
  <si>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</si>
  <si>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</si>
  <si>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</si>
  <si>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</si>
  <si>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</si>
  <si>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</si>
  <si>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</si>
  <si>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</si>
  <si>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</si>
  <si>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</si>
  <si>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</si>
  <si>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</si>
  <si>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</si>
  <si>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</si>
  <si>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</si>
  <si>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</si>
  <si>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</si>
  <si>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</si>
  <si>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</si>
  <si>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</si>
  <si>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</si>
  <si>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</si>
  <si>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</si>
  <si>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</si>
  <si>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</si>
  <si>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</si>
  <si>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</si>
  <si>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</si>
  <si>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</si>
  <si>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</si>
  <si>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</si>
  <si>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</si>
  <si>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</si>
  <si>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</si>
  <si>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</si>
  <si>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</si>
  <si>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</si>
  <si>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</si>
  <si>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</si>
  <si>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</si>
  <si>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</si>
  <si>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</si>
  <si>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</si>
  <si>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</si>
  <si>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</si>
  <si>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</si>
  <si>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</si>
  <si>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</si>
  <si>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</si>
  <si>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</si>
  <si>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</si>
  <si>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</si>
  <si>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</si>
  <si>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</si>
  <si>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</si>
  <si>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</si>
  <si>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</si>
  <si>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</si>
  <si>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</si>
  <si>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</si>
  <si>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</si>
  <si>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</si>
  <si>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</si>
  <si>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</si>
  <si>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</si>
  <si>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</si>
  <si>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</si>
  <si>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</si>
  <si>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</si>
  <si>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</si>
  <si>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</si>
  <si>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</si>
  <si>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</si>
  <si>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</si>
  <si>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</si>
  <si>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</si>
  <si>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</si>
  <si>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</si>
  <si>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</si>
  <si>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</si>
  <si>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</si>
  <si>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</si>
  <si>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</si>
  <si>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</si>
  <si>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</si>
  <si>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</si>
  <si>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</si>
  <si>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</si>
  <si>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</si>
  <si>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</si>
  <si>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</si>
  <si>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</si>
  <si>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</si>
  <si>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</si>
  <si>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</si>
  <si>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</si>
  <si>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</si>
  <si>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</si>
  <si>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</si>
  <si>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</si>
  <si>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</si>
  <si>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</si>
  <si>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</si>
  <si>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</si>
  <si>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</si>
  <si>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</si>
  <si>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</si>
  <si>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</si>
  <si>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</si>
  <si>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</si>
  <si>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</si>
  <si>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</si>
  <si>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</si>
  <si>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</si>
  <si>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</si>
  <si>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</si>
  <si>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</si>
  <si>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</si>
  <si>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</si>
  <si>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</si>
  <si>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</si>
  <si>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</si>
  <si>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</si>
  <si>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</si>
  <si>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</si>
  <si>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</si>
  <si>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</si>
  <si>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</si>
  <si>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</si>
  <si>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</si>
  <si>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</si>
  <si>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</si>
  <si>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</si>
  <si>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</si>
  <si>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</si>
  <si>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</si>
  <si>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</si>
  <si>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</si>
  <si>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</si>
  <si>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</si>
  <si>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</si>
  <si>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</si>
  <si>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</si>
  <si>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</si>
  <si>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</si>
  <si>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</si>
  <si>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</si>
  <si>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</si>
  <si>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</si>
  <si>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</si>
  <si>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</si>
  <si>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</si>
  <si>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</si>
  <si>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</si>
  <si>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</si>
  <si>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</si>
  <si>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</si>
  <si>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</si>
  <si>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</si>
  <si>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</si>
  <si>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</si>
  <si>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</si>
  <si>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</si>
  <si>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</si>
  <si>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</si>
  <si>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</si>
  <si>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</si>
  <si>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</si>
  <si>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</si>
  <si>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</si>
  <si>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</si>
  <si>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</si>
  <si>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</si>
  <si>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</si>
  <si>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</si>
  <si>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</si>
  <si>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</si>
  <si>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</si>
  <si>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</si>
  <si>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</si>
  <si>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</si>
  <si>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</si>
  <si>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</si>
  <si>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</si>
  <si>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</si>
  <si>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</si>
  <si>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</si>
  <si>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</si>
  <si>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</si>
  <si>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</si>
  <si>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</si>
  <si>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</si>
  <si>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</si>
  <si>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</si>
  <si>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</si>
  <si>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</si>
  <si>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</si>
  <si>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</si>
  <si>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</si>
  <si>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</si>
  <si>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</si>
  <si>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</si>
  <si>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</si>
  <si>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</si>
  <si>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</si>
  <si>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</si>
  <si>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</si>
  <si>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</si>
  <si>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</si>
  <si>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</si>
  <si>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</si>
  <si>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</si>
  <si>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</si>
  <si>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</si>
  <si>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</si>
  <si>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</si>
  <si>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</si>
  <si>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</si>
  <si>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</si>
  <si>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</si>
  <si>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</si>
  <si>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</si>
  <si>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</si>
  <si>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</si>
  <si>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</si>
  <si>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</si>
  <si>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</si>
  <si>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</si>
  <si>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</si>
  <si>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</si>
  <si>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</si>
  <si>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</si>
  <si>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</si>
  <si>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</si>
  <si>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</si>
  <si>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</si>
  <si>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</si>
  <si>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</si>
  <si>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</si>
  <si>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</si>
  <si>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</si>
  <si>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</si>
  <si>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</si>
  <si>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</si>
  <si>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</si>
  <si>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</si>
  <si>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</si>
  <si>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</si>
  <si>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</si>
  <si>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</si>
  <si>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</si>
  <si>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</si>
  <si>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</si>
  <si>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</si>
  <si>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</si>
  <si>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</si>
  <si>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</si>
  <si>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</si>
  <si>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</si>
  <si>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</si>
  <si>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</si>
  <si>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</si>
  <si>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</si>
  <si>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</si>
  <si>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</si>
  <si>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</si>
  <si>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</si>
  <si>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</si>
  <si>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</si>
  <si>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</si>
  <si>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</si>
  <si>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</si>
  <si>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</si>
  <si>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</si>
  <si>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</si>
  <si>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</si>
  <si>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</si>
  <si>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</si>
  <si>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</si>
  <si>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</si>
  <si>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</si>
  <si>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</si>
  <si>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</si>
  <si>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</si>
  <si>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</si>
  <si>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</si>
  <si>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</si>
  <si>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</si>
  <si>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</si>
  <si>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</si>
  <si>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</si>
  <si>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</si>
  <si>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</si>
  <si>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</si>
  <si>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</si>
  <si>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</si>
  <si>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</si>
  <si>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</si>
  <si>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</si>
  <si>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</si>
  <si>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</si>
  <si>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</si>
  <si>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</si>
  <si>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</si>
  <si>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</si>
  <si>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</si>
  <si>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</si>
  <si>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</si>
  <si>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</si>
  <si>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</si>
  <si>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</si>
  <si>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</si>
  <si>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</si>
  <si>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</si>
  <si>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</si>
  <si>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</si>
  <si>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</si>
  <si>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</si>
  <si>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</si>
  <si>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</si>
  <si>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</si>
  <si>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</si>
  <si>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</si>
  <si>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</si>
  <si>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</si>
  <si>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</si>
  <si>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</si>
  <si>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</si>
  <si>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</si>
  <si>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</si>
  <si>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</si>
  <si>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</si>
  <si>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</si>
  <si>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</si>
  <si>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</si>
  <si>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</si>
  <si>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</si>
  <si>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</si>
  <si>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</si>
  <si>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</si>
  <si>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</si>
  <si>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</si>
  <si>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</si>
  <si>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</si>
  <si>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</si>
  <si>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</si>
  <si>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</si>
  <si>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</si>
  <si>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</si>
  <si>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</si>
  <si>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</si>
  <si>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</si>
  <si>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</si>
  <si>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</si>
  <si>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</si>
  <si>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</si>
  <si>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</si>
  <si>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</si>
  <si>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</si>
  <si>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</si>
  <si>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</si>
  <si>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</si>
  <si>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</si>
  <si>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</si>
  <si>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</si>
  <si>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</si>
  <si>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</si>
  <si>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</si>
  <si>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</si>
  <si>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</si>
  <si>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</si>
  <si>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</si>
  <si>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</si>
  <si>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</si>
  <si>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</si>
  <si>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</si>
  <si>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</si>
  <si>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</si>
  <si>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</si>
  <si>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</si>
  <si>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</si>
  <si>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</si>
  <si>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</si>
  <si>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</si>
  <si>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</si>
  <si>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</si>
  <si>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</si>
  <si>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</si>
  <si>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</si>
  <si>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</si>
  <si>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</si>
  <si>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</si>
  <si>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</si>
  <si>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</si>
  <si>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</si>
  <si>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</si>
  <si>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</si>
  <si>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</si>
  <si>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</si>
  <si>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</si>
  <si>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</si>
  <si>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</si>
  <si>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</si>
  <si>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</si>
  <si>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</si>
  <si>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</si>
  <si>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</si>
  <si>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</si>
  <si>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</si>
  <si>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</si>
  <si>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</si>
  <si>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</si>
  <si>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</si>
  <si>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</si>
  <si>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</si>
  <si>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</si>
  <si>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</si>
  <si>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</si>
  <si>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</si>
  <si>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</si>
  <si>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</si>
  <si>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</si>
  <si>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</si>
  <si>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</si>
  <si>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</si>
  <si>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</si>
  <si>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</si>
  <si>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</si>
  <si>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</si>
  <si>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</si>
  <si>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</si>
  <si>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</si>
  <si>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</si>
  <si>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</si>
  <si>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</si>
  <si>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</si>
  <si>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</si>
  <si>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</si>
  <si>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</si>
  <si>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</si>
  <si>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</si>
  <si>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</si>
  <si>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</si>
  <si>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</si>
  <si>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</si>
  <si>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</si>
  <si>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</si>
  <si>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</si>
  <si>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</si>
  <si>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</si>
  <si>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</si>
  <si>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</si>
  <si>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</si>
  <si>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</si>
  <si>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</si>
  <si>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</si>
  <si>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</si>
  <si>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</si>
  <si>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</si>
  <si>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</si>
  <si>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</si>
  <si>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</si>
  <si>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</si>
  <si>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</si>
  <si>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</si>
  <si>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</si>
  <si>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</si>
  <si>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</si>
  <si>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</si>
  <si>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</si>
  <si>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</si>
  <si>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</si>
  <si>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</si>
  <si>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</si>
  <si>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</si>
  <si>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</si>
  <si>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</si>
  <si>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</si>
  <si>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</si>
  <si>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</si>
  <si>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</si>
  <si>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</si>
  <si>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</si>
  <si>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</si>
  <si>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</si>
  <si>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</si>
  <si>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</si>
  <si>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</si>
  <si>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</si>
  <si>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</si>
  <si>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</si>
  <si>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</si>
  <si>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</si>
  <si>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</si>
  <si>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</si>
  <si>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</si>
  <si>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</si>
  <si>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</si>
  <si>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</si>
  <si>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</si>
  <si>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</si>
  <si>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</si>
  <si>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</si>
  <si>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</si>
  <si>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</si>
  <si>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</si>
  <si>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</si>
  <si>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</si>
  <si>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</si>
  <si>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</si>
  <si>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</si>
  <si>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</si>
  <si>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</si>
  <si>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</si>
  <si>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</si>
  <si>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</si>
  <si>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</si>
  <si>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</si>
  <si>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</si>
  <si>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</si>
  <si>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</si>
  <si>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</si>
  <si>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</si>
  <si>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</si>
  <si>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</si>
  <si>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</si>
  <si>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</si>
  <si>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</si>
  <si>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</si>
  <si>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</si>
  <si>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</si>
  <si>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</si>
  <si>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</si>
  <si>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</si>
  <si>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</si>
  <si>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</si>
  <si>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</si>
  <si>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</si>
  <si>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</si>
  <si>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</si>
  <si>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</si>
  <si>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</si>
  <si>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</si>
  <si>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</si>
  <si>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</si>
  <si>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</si>
  <si>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</si>
  <si>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</si>
  <si>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</si>
  <si>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</si>
  <si>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</si>
  <si>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</si>
  <si>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</si>
  <si>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</si>
  <si>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</si>
  <si>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</si>
  <si>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</si>
  <si>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</si>
  <si>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</si>
  <si>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</si>
  <si>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</si>
  <si>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</si>
  <si>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</si>
  <si>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</si>
  <si>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</si>
  <si>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</si>
  <si>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</si>
  <si>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</si>
  <si>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</si>
  <si>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</si>
  <si>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</si>
  <si>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</si>
  <si>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</si>
  <si>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</si>
  <si>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</si>
  <si>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</si>
  <si>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</si>
  <si>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</si>
  <si>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</si>
  <si>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</si>
  <si>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</si>
  <si>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</si>
  <si>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</si>
  <si>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</si>
  <si>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</si>
  <si>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</si>
  <si>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</si>
  <si>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</si>
  <si>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</si>
  <si>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</si>
  <si>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</si>
  <si>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</si>
  <si>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</si>
  <si>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</si>
  <si>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</si>
  <si>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</si>
  <si>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</si>
  <si>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</si>
  <si>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</si>
  <si>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</si>
  <si>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</si>
  <si>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</si>
  <si>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</si>
  <si>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</si>
  <si>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</si>
  <si>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</si>
  <si>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</si>
  <si>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</si>
  <si>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</si>
  <si>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</si>
  <si>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</si>
  <si>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</si>
  <si>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</si>
  <si>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</si>
  <si>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</si>
  <si>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</si>
  <si>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</si>
  <si>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</si>
  <si>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</si>
  <si>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</si>
  <si>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</si>
  <si>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</si>
  <si>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</si>
  <si>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</si>
  <si>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</si>
  <si>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</si>
  <si>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</si>
  <si>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</si>
  <si>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</si>
  <si>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</si>
  <si>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</si>
  <si>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</si>
  <si>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</si>
  <si>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</si>
  <si>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</si>
  <si>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</si>
  <si>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</si>
  <si>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</si>
  <si>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</si>
  <si>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</si>
  <si>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</si>
  <si>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</si>
  <si>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</si>
  <si>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</si>
  <si>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</si>
  <si>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</si>
  <si>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</si>
  <si>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</si>
  <si>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</si>
  <si>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</si>
  <si>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</si>
  <si>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</si>
  <si>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</si>
  <si>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</si>
  <si>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</si>
  <si>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</si>
  <si>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</si>
  <si>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</si>
  <si>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</si>
  <si>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</si>
  <si>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</si>
  <si>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</si>
  <si>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</si>
  <si>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</si>
  <si>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</si>
  <si>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</si>
  <si>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</si>
  <si>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</si>
  <si>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</si>
  <si>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</si>
  <si>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</si>
  <si>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</si>
  <si>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</si>
  <si>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</si>
  <si>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</si>
  <si>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</si>
  <si>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</si>
  <si>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</si>
  <si>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</si>
  <si>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</si>
  <si>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</si>
  <si>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</si>
  <si>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</si>
  <si>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</si>
  <si>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</si>
  <si>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</si>
  <si>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</si>
  <si>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</si>
  <si>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</si>
  <si>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</si>
  <si>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</si>
  <si>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</si>
  <si>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</si>
  <si>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</si>
  <si>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</si>
  <si>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</si>
  <si>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</si>
  <si>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</si>
  <si>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</si>
  <si>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</si>
  <si>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</si>
  <si>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</si>
  <si>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</si>
  <si>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</si>
  <si>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</si>
  <si>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</si>
  <si>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</si>
  <si>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</si>
  <si>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</si>
  <si>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</si>
  <si>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</si>
  <si>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</si>
  <si>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</si>
  <si>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</si>
  <si>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</si>
  <si>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</si>
  <si>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</si>
  <si>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</si>
  <si>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</si>
  <si>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</si>
  <si>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</si>
  <si>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</si>
  <si>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</si>
  <si>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</si>
  <si>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</si>
  <si>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</si>
  <si>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</si>
  <si>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</si>
  <si>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</si>
  <si>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</si>
  <si>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</si>
  <si>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</si>
  <si>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</si>
  <si>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</si>
  <si>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</si>
  <si>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</si>
  <si>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</si>
  <si>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</si>
  <si>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</si>
  <si>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</si>
  <si>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</si>
  <si>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</si>
  <si>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</si>
  <si>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</si>
  <si>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</si>
  <si>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</si>
  <si>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</si>
  <si>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</si>
  <si>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</si>
  <si>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</si>
  <si>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</si>
  <si>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</si>
  <si>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</si>
  <si>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</si>
  <si>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</si>
  <si>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</si>
  <si>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</si>
  <si>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</si>
  <si>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</si>
  <si>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</si>
  <si>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</si>
  <si>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</si>
  <si>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</si>
  <si>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</si>
  <si>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</si>
  <si>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</si>
  <si>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</si>
  <si>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</si>
  <si>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</si>
  <si>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</si>
  <si>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</si>
  <si>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</si>
  <si>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</si>
  <si>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</si>
  <si>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</si>
  <si>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</si>
  <si>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</si>
  <si>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</si>
  <si>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</si>
  <si>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</si>
  <si>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</si>
  <si>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</si>
  <si>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</si>
  <si>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</si>
  <si>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</si>
  <si>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</si>
  <si>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</si>
  <si>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</si>
  <si>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</si>
  <si>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</si>
  <si>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</si>
  <si>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</si>
  <si>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</si>
  <si>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</si>
  <si>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</si>
  <si>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</si>
  <si>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</si>
  <si>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</si>
  <si>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</si>
  <si>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</si>
  <si>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</si>
  <si>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</si>
  <si>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</si>
  <si>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</si>
  <si>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</si>
  <si>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</si>
  <si>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</si>
  <si>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</si>
  <si>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</si>
  <si>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</si>
  <si>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</si>
  <si>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</si>
  <si>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</si>
  <si>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</si>
  <si>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</si>
  <si>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</si>
  <si>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</si>
  <si>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</si>
  <si>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</si>
  <si>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</si>
  <si>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</si>
  <si>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</si>
  <si>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</si>
  <si>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</si>
  <si>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</si>
  <si>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</si>
  <si>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</si>
  <si>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</si>
  <si>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</si>
  <si>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</si>
  <si>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</si>
  <si>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</si>
  <si>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</si>
  <si>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</si>
  <si>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</si>
  <si>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</si>
  <si>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</si>
  <si>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</si>
  <si>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</si>
  <si>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</si>
  <si>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</si>
  <si>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</si>
  <si>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</si>
  <si>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</si>
  <si>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</si>
  <si>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</si>
  <si>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</si>
  <si>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</si>
  <si>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</si>
  <si>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</si>
  <si>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</si>
  <si>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</si>
  <si>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</si>
  <si>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</si>
  <si>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</si>
  <si>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</si>
  <si>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</si>
  <si>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</si>
  <si>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</si>
  <si>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</si>
  <si>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</si>
  <si>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</si>
  <si>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</si>
  <si>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</si>
  <si>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</si>
  <si>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</si>
  <si>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</si>
  <si>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</si>
  <si>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</si>
  <si>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</si>
  <si>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</si>
  <si>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</si>
  <si>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</si>
  <si>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</si>
  <si>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</si>
  <si>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</si>
  <si>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</si>
  <si>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</si>
  <si>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</si>
  <si>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</si>
  <si>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</si>
  <si>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</si>
  <si>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</si>
  <si>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</si>
  <si>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</si>
  <si>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</si>
  <si>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</si>
  <si>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</si>
  <si>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</si>
  <si>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</si>
  <si>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</si>
  <si>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</si>
  <si>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</si>
  <si>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</si>
  <si>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</si>
  <si>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</si>
  <si>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</si>
  <si>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</si>
  <si>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</si>
  <si>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</si>
  <si>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</si>
  <si>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</si>
  <si>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</si>
  <si>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</si>
  <si>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</si>
  <si>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</si>
  <si>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</si>
  <si>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</si>
  <si>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</si>
  <si>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</si>
  <si>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</si>
  <si>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</si>
  <si>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</si>
  <si>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</si>
  <si>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</si>
  <si>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</si>
  <si>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</si>
  <si>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</si>
  <si>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</si>
  <si>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</si>
  <si>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</si>
  <si>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</si>
  <si>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</si>
  <si>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</si>
  <si>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</si>
  <si>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</si>
  <si>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</si>
  <si>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</si>
  <si>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</si>
  <si>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</si>
  <si>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</si>
  <si>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</si>
  <si>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</si>
  <si>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</si>
  <si>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</si>
  <si>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</si>
  <si>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</si>
  <si>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</si>
  <si>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</si>
  <si>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</si>
  <si>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</si>
  <si>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</si>
  <si>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</si>
  <si>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</si>
  <si>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</si>
  <si>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</si>
  <si>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</si>
  <si>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</si>
  <si>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</si>
  <si>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</si>
  <si>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</si>
  <si>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</si>
  <si>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</si>
  <si>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</si>
  <si>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</si>
  <si>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</si>
  <si>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</si>
  <si>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</si>
  <si>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</si>
  <si>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</si>
  <si>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</si>
  <si>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</si>
  <si>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</si>
  <si>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</si>
  <si>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</si>
  <si>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</si>
  <si>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</si>
  <si>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</si>
  <si>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</si>
  <si>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</si>
  <si>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</si>
  <si>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</si>
  <si>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</si>
  <si>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</si>
  <si>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</si>
  <si>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</si>
  <si>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</si>
  <si>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</si>
  <si>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</si>
  <si>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</si>
  <si>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</si>
  <si>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</si>
  <si>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</si>
  <si>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</si>
  <si>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</si>
  <si>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</si>
  <si>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</si>
  <si>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</si>
  <si>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</si>
  <si>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</si>
  <si>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</si>
  <si>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</si>
  <si>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</si>
  <si>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</si>
  <si>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</si>
  <si>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</si>
  <si>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</si>
  <si>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</si>
  <si>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</si>
  <si>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</si>
  <si>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</si>
  <si>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</si>
  <si>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</si>
  <si>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</si>
  <si>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</si>
  <si>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</si>
  <si>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</si>
  <si>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</si>
  <si>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</si>
  <si>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</si>
  <si>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</si>
  <si>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</si>
  <si>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</si>
  <si>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</si>
  <si>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</si>
  <si>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</si>
  <si>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</si>
  <si>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</si>
  <si>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</si>
  <si>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</si>
  <si>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</si>
  <si>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</si>
  <si>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</si>
  <si>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</si>
  <si>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</si>
  <si>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</si>
  <si>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</si>
  <si>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</si>
  <si>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</si>
  <si>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</si>
  <si>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</si>
  <si>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</si>
  <si>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</si>
  <si>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</si>
  <si>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</si>
  <si>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</si>
  <si>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</si>
  <si>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</si>
  <si>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</si>
  <si>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</si>
  <si>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</si>
  <si>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</si>
  <si>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</si>
  <si>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</si>
  <si>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</si>
  <si>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</si>
  <si>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</si>
  <si>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</si>
  <si>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</si>
  <si>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</si>
  <si>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</si>
  <si>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</si>
  <si>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</si>
  <si>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</si>
  <si>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</si>
  <si>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</si>
  <si>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</si>
  <si>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</si>
  <si>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</si>
  <si>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</si>
  <si>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</si>
  <si>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</si>
  <si>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</si>
  <si>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</si>
  <si>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</si>
  <si>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</si>
  <si>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</si>
  <si>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</si>
  <si>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</si>
  <si>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</si>
  <si>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</si>
  <si>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</si>
  <si>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</si>
  <si>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</si>
  <si>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</si>
  <si>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</si>
  <si>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</si>
  <si>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</si>
  <si>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</si>
  <si>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</si>
  <si>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</si>
  <si>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</si>
  <si>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</si>
  <si>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</si>
  <si>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</si>
  <si>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</si>
  <si>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</si>
  <si>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</si>
  <si>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</si>
  <si>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</si>
  <si>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</si>
  <si>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</si>
  <si>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</si>
  <si>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</si>
  <si>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</si>
  <si>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</si>
  <si>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</si>
  <si>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</si>
  <si>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</si>
  <si>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</si>
  <si>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</si>
  <si>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</si>
  <si>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</si>
  <si>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</si>
  <si>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</si>
  <si>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</si>
  <si>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</si>
  <si>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</si>
  <si>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</si>
  <si>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</si>
  <si>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</si>
  <si>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</si>
  <si>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</si>
  <si>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</si>
  <si>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</si>
  <si>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</si>
  <si>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</si>
  <si>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</si>
  <si>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</si>
  <si>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</si>
  <si>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</si>
  <si>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</si>
  <si>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</si>
  <si>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</si>
  <si>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</si>
  <si>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</si>
  <si>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</si>
  <si>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</si>
  <si>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</si>
  <si>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</si>
  <si>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</si>
  <si>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</si>
  <si>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</si>
  <si>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</si>
  <si>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</si>
  <si>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</si>
  <si>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</si>
  <si>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</si>
  <si>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</si>
  <si>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</si>
  <si>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</si>
  <si>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</si>
  <si>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</si>
  <si>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</si>
  <si>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</si>
  <si>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</si>
  <si>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</si>
  <si>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</si>
  <si>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</si>
  <si>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</si>
  <si>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</si>
  <si>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</si>
  <si>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</si>
  <si>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</si>
  <si>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</si>
  <si>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</si>
  <si>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</si>
  <si>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</si>
  <si>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</si>
  <si>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</si>
  <si>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</si>
  <si>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</si>
  <si>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</si>
  <si>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</si>
  <si>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</si>
  <si>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</si>
  <si>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</si>
  <si>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</si>
  <si>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</si>
  <si>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</si>
  <si>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</si>
  <si>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</si>
  <si>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</si>
  <si>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</si>
  <si>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</si>
  <si>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</si>
  <si>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</si>
  <si>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</si>
  <si>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</si>
  <si>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</si>
  <si>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</si>
  <si>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</si>
  <si>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</si>
  <si>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</si>
  <si>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</si>
  <si>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</si>
  <si>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</si>
  <si>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</si>
  <si>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</si>
  <si>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</si>
  <si>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</si>
  <si>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</si>
  <si>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</si>
  <si>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</si>
  <si>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</si>
  <si>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</si>
  <si>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</si>
  <si>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</si>
  <si>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</si>
  <si>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</si>
  <si>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</si>
  <si>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</si>
  <si>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</si>
  <si>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</si>
  <si>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</si>
  <si>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</si>
  <si>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</si>
  <si>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</si>
  <si>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</si>
  <si>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</si>
  <si>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</si>
  <si>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</si>
  <si>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</si>
  <si>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</si>
  <si>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</si>
  <si>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</si>
  <si>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</si>
  <si>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</si>
  <si>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</si>
  <si>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</si>
  <si>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</si>
  <si>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</si>
  <si>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</si>
  <si>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</si>
  <si>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</si>
  <si>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</si>
  <si>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</si>
  <si>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</si>
  <si>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</si>
  <si>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</si>
  <si>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</si>
  <si>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</si>
  <si>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</si>
  <si>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</si>
  <si>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</si>
  <si>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</si>
  <si>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</si>
  <si>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</si>
  <si>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</si>
  <si>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</si>
  <si>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</si>
  <si>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</si>
  <si>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</si>
  <si>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</si>
  <si>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</si>
  <si>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</si>
  <si>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</si>
  <si>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</si>
  <si>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</si>
  <si>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</si>
  <si>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</si>
  <si>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</si>
  <si>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</si>
  <si>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</si>
  <si>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</si>
  <si>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</si>
  <si>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</si>
  <si>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</si>
  <si>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</si>
  <si>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</si>
  <si>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</si>
  <si>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</si>
  <si>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</si>
  <si>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</si>
  <si>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</si>
  <si>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</si>
  <si>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</si>
  <si>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</si>
  <si>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</si>
  <si>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</si>
  <si>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</si>
  <si>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</si>
  <si>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</si>
  <si>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</si>
  <si>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</si>
  <si>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</si>
  <si>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</si>
  <si>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</si>
  <si>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</si>
  <si>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</si>
  <si>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</si>
  <si>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</si>
  <si>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</si>
  <si>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</si>
  <si>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</si>
  <si>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</si>
  <si>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</si>
  <si>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</si>
  <si>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</si>
  <si>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</si>
  <si>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</si>
  <si>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</si>
  <si>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</si>
  <si>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</si>
  <si>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</si>
  <si>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</si>
  <si>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</si>
  <si>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</si>
  <si>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</si>
  <si>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</si>
  <si>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</si>
  <si>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</si>
  <si>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</si>
  <si>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</si>
  <si>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</si>
  <si>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</si>
  <si>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</si>
  <si>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</si>
  <si>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</si>
  <si>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</si>
  <si>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</si>
  <si>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</si>
  <si>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</si>
  <si>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</si>
  <si>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</si>
  <si>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</si>
  <si>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</si>
  <si>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</si>
  <si>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</si>
  <si>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</si>
  <si>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</si>
  <si>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</si>
  <si>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</si>
  <si>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</si>
  <si>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</si>
  <si>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</si>
  <si>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</si>
  <si>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</si>
  <si>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</si>
  <si>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</si>
  <si>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</si>
  <si>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</si>
  <si>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</si>
  <si>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</si>
  <si>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</si>
  <si>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</si>
  <si>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</si>
  <si>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</si>
  <si>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</si>
  <si>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</si>
  <si>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</si>
  <si>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</si>
  <si>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</si>
  <si>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</si>
  <si>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</si>
  <si>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</si>
  <si>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</si>
  <si>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</si>
  <si>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</si>
  <si>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</si>
  <si>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</si>
  <si>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</si>
  <si>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</si>
  <si>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</si>
  <si>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</si>
  <si>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</si>
  <si>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</si>
  <si>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</si>
  <si>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</si>
  <si>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</si>
  <si>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</si>
  <si>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</si>
  <si>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</si>
  <si>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</si>
  <si>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</si>
  <si>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</si>
  <si>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</si>
  <si>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</si>
  <si>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</si>
  <si>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</si>
  <si>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</si>
  <si>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</si>
  <si>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</si>
  <si>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</si>
  <si>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</si>
  <si>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</si>
  <si>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</si>
  <si>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</si>
  <si>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</si>
  <si>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</si>
  <si>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</si>
  <si>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</si>
  <si>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</si>
  <si>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</si>
  <si>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</si>
  <si>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</si>
  <si>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</si>
  <si>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</si>
  <si>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</si>
  <si>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</si>
  <si>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</si>
  <si>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</si>
  <si>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</si>
  <si>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</si>
  <si>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</si>
  <si>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</si>
  <si>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</si>
  <si>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</si>
  <si>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</si>
  <si>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</si>
  <si>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</si>
  <si>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</si>
  <si>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</si>
  <si>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</si>
  <si>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</si>
  <si>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</si>
  <si>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</si>
  <si>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</si>
  <si>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</si>
  <si>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</si>
  <si>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</si>
  <si>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</si>
  <si>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</si>
  <si>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</si>
  <si>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</si>
  <si>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</si>
  <si>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</si>
  <si>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</si>
  <si>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</si>
  <si>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</si>
  <si>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</si>
  <si>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</si>
  <si>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</si>
  <si>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</si>
  <si>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</si>
  <si>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</si>
  <si>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</si>
  <si>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</si>
  <si>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</si>
  <si>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</si>
  <si>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</si>
  <si>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</si>
  <si>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</si>
  <si>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</si>
  <si>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</si>
  <si>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</si>
  <si>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</si>
  <si>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</si>
  <si>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</si>
  <si>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</si>
  <si>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</si>
  <si>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</si>
  <si>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</si>
  <si>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</si>
  <si>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</si>
  <si>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</si>
  <si>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</si>
  <si>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</si>
  <si>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</si>
  <si>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</si>
  <si>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</si>
  <si>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</si>
  <si>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</si>
  <si>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</si>
  <si>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</si>
  <si>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</si>
  <si>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</si>
  <si>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</si>
  <si>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</si>
  <si>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</si>
  <si>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</si>
  <si>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</si>
  <si>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</si>
  <si>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</si>
  <si>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</si>
  <si>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</si>
  <si>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</si>
  <si>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</si>
  <si>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</si>
  <si>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</si>
  <si>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</si>
  <si>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</si>
  <si>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</si>
  <si>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</si>
  <si>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</si>
  <si>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</si>
  <si>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</si>
  <si>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</si>
  <si>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</si>
  <si>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</si>
  <si>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</si>
  <si>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</si>
  <si>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</si>
  <si>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</si>
  <si>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</si>
  <si>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</si>
  <si>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</si>
  <si>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</si>
  <si>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</si>
  <si>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</si>
  <si>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</si>
  <si>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</si>
  <si>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</si>
  <si>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</si>
  <si>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</si>
  <si>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</si>
  <si>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</si>
  <si>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</si>
  <si>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</si>
  <si>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</si>
  <si>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</si>
  <si>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</si>
  <si>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</si>
  <si>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</si>
  <si>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</si>
  <si>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</si>
  <si>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</si>
  <si>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</si>
  <si>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</si>
  <si>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</si>
  <si>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</si>
  <si>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</si>
  <si>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</si>
  <si>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</si>
  <si>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</si>
  <si>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</si>
  <si>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</si>
  <si>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</si>
  <si>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</si>
  <si>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</si>
  <si>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</si>
  <si>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</si>
  <si>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</si>
  <si>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</si>
  <si>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</si>
  <si>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</si>
  <si>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</si>
  <si>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</si>
  <si>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</si>
  <si>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</si>
  <si>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</si>
  <si>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</si>
  <si>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</si>
  <si>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</si>
  <si>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</si>
  <si>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</si>
  <si>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</si>
  <si>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</si>
  <si>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</si>
  <si>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</si>
  <si>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</si>
  <si>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</si>
  <si>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</si>
  <si>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</si>
  <si>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</si>
  <si>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</si>
  <si>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</si>
  <si>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</si>
  <si>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</si>
  <si>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</si>
  <si>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</si>
  <si>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</si>
  <si>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</si>
  <si>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</si>
  <si>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</si>
  <si>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</si>
  <si>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</si>
  <si>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</si>
  <si>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</si>
  <si>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</si>
  <si>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</si>
  <si>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</si>
  <si>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</si>
  <si>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</si>
  <si>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</si>
  <si>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</si>
  <si>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</si>
  <si>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</si>
  <si>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</si>
  <si>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</si>
  <si>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</si>
  <si>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</si>
  <si>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</si>
  <si>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</si>
  <si>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</si>
  <si>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</si>
  <si>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</si>
  <si>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</si>
  <si>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</si>
  <si>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</si>
  <si>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</si>
  <si>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</si>
  <si>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</si>
  <si>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</si>
  <si>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</si>
  <si>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</si>
  <si>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</si>
  <si>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</si>
  <si>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</si>
  <si>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</si>
  <si>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</si>
  <si>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</si>
  <si>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</si>
  <si>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</si>
  <si>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</si>
  <si>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</si>
  <si>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</si>
  <si>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</si>
  <si>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</si>
  <si>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</si>
  <si>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</si>
  <si>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</si>
  <si>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</si>
  <si>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</si>
  <si>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</si>
  <si>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</si>
  <si>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</si>
  <si>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</si>
  <si>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</si>
  <si>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</si>
  <si>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</si>
  <si>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</si>
  <si>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</si>
  <si>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</si>
  <si>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</si>
  <si>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</si>
  <si>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</si>
  <si>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</si>
  <si>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</si>
  <si>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</si>
  <si>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</si>
  <si>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</si>
  <si>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</si>
  <si>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</si>
  <si>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</si>
  <si>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</si>
  <si>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</si>
  <si>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</si>
  <si>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</si>
  <si>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</si>
  <si>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</si>
  <si>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</si>
  <si>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</si>
  <si>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</si>
  <si>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</si>
  <si>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</si>
  <si>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</si>
  <si>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</si>
  <si>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</si>
  <si>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</si>
  <si>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</si>
  <si>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</si>
  <si>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</si>
  <si>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</si>
  <si>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</si>
  <si>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</si>
  <si>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</si>
  <si>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</si>
  <si>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</si>
  <si>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</si>
  <si>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</si>
  <si>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</si>
  <si>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</si>
  <si>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</si>
  <si>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</si>
  <si>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</si>
  <si>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</si>
  <si>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</si>
  <si>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</si>
  <si>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</si>
  <si>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</si>
  <si>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</si>
  <si>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</si>
  <si>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</si>
  <si>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</si>
  <si>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</si>
  <si>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</si>
  <si>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</si>
  <si>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</si>
  <si>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</si>
  <si>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</si>
  <si>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</si>
  <si>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</si>
  <si>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</si>
  <si>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</si>
  <si>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</si>
  <si>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</si>
  <si>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</si>
  <si>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</si>
  <si>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</si>
  <si>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</si>
  <si>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</si>
  <si>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</si>
  <si>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</si>
  <si>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</si>
  <si>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</si>
  <si>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</si>
  <si>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</si>
  <si>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</si>
  <si>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</si>
  <si>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</si>
  <si>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</si>
  <si>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</si>
  <si>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</si>
  <si>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</si>
  <si>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</si>
  <si>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</si>
  <si>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</si>
  <si>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</si>
  <si>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</si>
  <si>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</si>
  <si>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</si>
  <si>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</si>
  <si>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</si>
  <si>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</si>
  <si>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</si>
  <si>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</si>
  <si>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</si>
  <si>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</si>
  <si>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</si>
  <si>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</si>
  <si>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</si>
  <si>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</si>
  <si>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</si>
  <si>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</si>
  <si>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</si>
  <si>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</si>
  <si>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</si>
  <si>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</si>
  <si>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</si>
  <si>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</si>
  <si>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</si>
  <si>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</si>
  <si>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</si>
  <si>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</si>
  <si>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</si>
  <si>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</si>
  <si>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</si>
  <si>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</si>
  <si>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</si>
  <si>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</si>
  <si>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</si>
  <si>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</si>
  <si>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</si>
  <si>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</si>
  <si>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</si>
  <si>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</si>
  <si>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</si>
  <si>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</si>
  <si>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</si>
  <si>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</si>
  <si>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</si>
  <si>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</si>
  <si>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</si>
  <si>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</si>
  <si>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</si>
  <si>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</si>
  <si>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</si>
  <si>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</si>
  <si>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</si>
  <si>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</si>
  <si>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</si>
  <si>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</si>
  <si>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</si>
  <si>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</si>
  <si>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</si>
  <si>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</si>
  <si>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</si>
  <si>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</si>
  <si>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</si>
  <si>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</si>
  <si>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</si>
  <si>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</si>
  <si>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</si>
  <si>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</si>
  <si>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</si>
  <si>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</si>
  <si>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</si>
  <si>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</si>
  <si>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</si>
  <si>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</si>
  <si>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</si>
  <si>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</si>
  <si>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</si>
  <si>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</si>
  <si>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</si>
  <si>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</si>
  <si>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</si>
  <si>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</si>
  <si>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</si>
  <si>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</si>
  <si>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</si>
  <si>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</si>
  <si>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</si>
  <si>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</si>
  <si>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</si>
  <si>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</si>
  <si>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</si>
  <si>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</si>
  <si>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</si>
  <si>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</si>
  <si>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</si>
  <si>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</si>
  <si>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</si>
  <si>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</si>
  <si>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</si>
  <si>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</si>
  <si>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</si>
  <si>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</si>
  <si>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</si>
  <si>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</si>
  <si>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</si>
  <si>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</si>
  <si>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</si>
  <si>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</si>
  <si>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</si>
  <si>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</si>
  <si>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</si>
  <si>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</si>
  <si>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</si>
  <si>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</si>
  <si>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</si>
  <si>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</si>
  <si>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</si>
  <si>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</si>
  <si>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</si>
  <si>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</si>
  <si>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</si>
  <si>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</si>
  <si>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</si>
  <si>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</si>
  <si>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</si>
  <si>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</si>
  <si>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</si>
  <si>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</si>
  <si>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</si>
  <si>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</si>
  <si>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</si>
  <si>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</si>
  <si>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</si>
  <si>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</si>
  <si>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</si>
  <si>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</si>
  <si>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</si>
  <si>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</si>
  <si>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</si>
  <si>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</si>
  <si>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</si>
  <si>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</si>
  <si>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</si>
  <si>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</si>
  <si>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</si>
  <si>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</si>
  <si>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</si>
  <si>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</si>
  <si>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</si>
  <si>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</si>
  <si>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</si>
  <si>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</si>
  <si>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</si>
  <si>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</si>
  <si>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</si>
  <si>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</si>
  <si>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</si>
  <si>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</si>
  <si>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</si>
  <si>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</si>
  <si>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</si>
  <si>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</si>
  <si>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</si>
  <si>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</si>
  <si>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</si>
  <si>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</si>
  <si>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</si>
  <si>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</si>
  <si>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</si>
  <si>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</si>
  <si>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</si>
  <si>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</si>
  <si>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</si>
  <si>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</si>
  <si>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</si>
  <si>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</si>
  <si>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</si>
  <si>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</si>
  <si>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</si>
  <si>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</si>
  <si>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</si>
  <si>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</si>
  <si>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</si>
  <si>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</si>
  <si>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</si>
  <si>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</si>
  <si>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</si>
  <si>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</si>
  <si>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</si>
  <si>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</si>
  <si>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</si>
  <si>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</si>
  <si>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</si>
  <si>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</si>
  <si>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</si>
  <si>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</si>
  <si>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</si>
  <si>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</si>
  <si>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</si>
  <si>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</si>
  <si>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</si>
  <si>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</si>
  <si>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</si>
  <si>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</si>
  <si>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</si>
  <si>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</si>
  <si>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</si>
  <si>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</si>
  <si>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</si>
  <si>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</si>
  <si>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</si>
  <si>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</si>
  <si>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</si>
  <si>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</si>
  <si>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</si>
  <si>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</si>
  <si>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</si>
  <si>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</si>
  <si>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</si>
  <si>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</si>
  <si>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</si>
  <si>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</si>
  <si>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</si>
  <si>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</si>
  <si>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</si>
  <si>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</si>
  <si>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</si>
  <si>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</si>
  <si>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</si>
  <si>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</si>
  <si>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</si>
  <si>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</si>
  <si>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</si>
  <si>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</si>
  <si>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</si>
  <si>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</si>
  <si>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</si>
  <si>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</si>
  <si>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</si>
  <si>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</si>
  <si>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</si>
  <si>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</si>
  <si>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</si>
  <si>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</si>
  <si>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</si>
  <si>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</si>
  <si>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</si>
  <si>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</si>
  <si>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</si>
  <si>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</si>
  <si>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</si>
  <si>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</si>
  <si>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</si>
  <si>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</si>
  <si>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</si>
  <si>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</si>
  <si>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</si>
  <si>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</si>
  <si>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</si>
  <si>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</si>
  <si>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</si>
  <si>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</si>
  <si>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</si>
  <si>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</si>
  <si>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</si>
  <si>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</si>
  <si>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</si>
  <si>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</si>
  <si>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</si>
  <si>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</si>
  <si>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</si>
  <si>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</si>
  <si>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</si>
  <si>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</si>
  <si>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</si>
  <si>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</si>
  <si>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</si>
  <si>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</si>
  <si>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</si>
  <si>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</si>
  <si>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</si>
  <si>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</si>
  <si>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</si>
  <si>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</si>
  <si>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</si>
  <si>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</si>
  <si>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</si>
  <si>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</si>
  <si>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</si>
  <si>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</si>
  <si>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</si>
  <si>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</si>
  <si>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</si>
  <si>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</si>
  <si>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</si>
  <si>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</si>
  <si>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</si>
  <si>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</si>
  <si>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</si>
  <si>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</si>
  <si>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</si>
  <si>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</si>
  <si>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</si>
  <si>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</si>
  <si>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</si>
  <si>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</si>
  <si>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</si>
  <si>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</si>
  <si>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</si>
  <si>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</si>
  <si>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</si>
  <si>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</si>
  <si>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</si>
  <si>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</si>
  <si>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</si>
  <si>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</si>
  <si>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</si>
  <si>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</si>
  <si>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</si>
  <si>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</si>
  <si>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</si>
  <si>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</si>
  <si>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</si>
  <si>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</si>
  <si>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</si>
  <si>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</si>
  <si>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</si>
  <si>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</si>
  <si>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</si>
  <si>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</si>
  <si>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</si>
  <si>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</si>
  <si>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</si>
  <si>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</si>
  <si>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</si>
  <si>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</si>
  <si>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</si>
  <si>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</si>
  <si>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</si>
  <si>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</si>
  <si>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</si>
  <si>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</si>
  <si>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</si>
  <si>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</si>
  <si>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</si>
  <si>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</si>
  <si>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</si>
  <si>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</si>
  <si>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</si>
  <si>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</si>
  <si>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</si>
  <si>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</si>
  <si>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</si>
  <si>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</si>
  <si>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</si>
  <si>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</si>
  <si>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</si>
  <si>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</si>
  <si>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</si>
  <si>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</si>
  <si>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</si>
  <si>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</si>
  <si>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</si>
  <si>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</si>
  <si>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</si>
  <si>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</si>
  <si>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</si>
  <si>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</si>
  <si>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</si>
  <si>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</si>
  <si>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</si>
  <si>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</si>
  <si>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</si>
  <si>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</si>
  <si>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</si>
  <si>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</si>
  <si>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</si>
  <si>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</si>
  <si>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</si>
  <si>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</si>
  <si>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</si>
  <si>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</si>
  <si>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</si>
  <si>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</si>
  <si>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</si>
  <si>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</si>
  <si>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</si>
  <si>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</si>
  <si>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</si>
  <si>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</si>
  <si>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</si>
  <si>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</si>
  <si>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</si>
  <si>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</si>
  <si>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</si>
  <si>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</si>
  <si>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</si>
  <si>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</si>
  <si>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</si>
  <si>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</si>
  <si>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</si>
  <si>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</si>
  <si>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</si>
  <si>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</si>
  <si>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</si>
  <si>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</si>
  <si>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</si>
  <si>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</si>
  <si>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</si>
  <si>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</si>
  <si>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</si>
  <si>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</si>
  <si>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</si>
  <si>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</si>
  <si>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</si>
  <si>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</si>
  <si>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</si>
  <si>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</si>
  <si>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</si>
  <si>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</si>
  <si>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</si>
  <si>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</si>
  <si>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</si>
  <si>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</si>
  <si>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</si>
  <si>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</si>
  <si>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</si>
  <si>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</si>
  <si>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</si>
  <si>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</si>
  <si>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</si>
  <si>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</si>
  <si>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</si>
  <si>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</si>
  <si>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</si>
  <si>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</si>
  <si>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</si>
  <si>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</si>
  <si>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</si>
  <si>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</si>
  <si>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</si>
  <si>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</si>
  <si>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</si>
  <si>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</si>
  <si>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</si>
  <si>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</si>
  <si>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</si>
  <si>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</si>
  <si>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</si>
  <si>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</si>
  <si>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</si>
  <si>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</si>
  <si>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</si>
  <si>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</si>
  <si>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</si>
  <si>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</si>
  <si>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</si>
  <si>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</si>
  <si>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</si>
  <si>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</si>
  <si>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</si>
  <si>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</si>
  <si>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</si>
  <si>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</si>
  <si>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</si>
  <si>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</si>
  <si>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</si>
  <si>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</si>
  <si>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</si>
  <si>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</si>
  <si>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</si>
  <si>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</si>
  <si>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</si>
  <si>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</si>
  <si>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</si>
  <si>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</si>
  <si>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</si>
  <si>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</si>
  <si>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</si>
  <si>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</si>
  <si>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</si>
  <si>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</si>
  <si>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</si>
  <si>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</si>
  <si>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</si>
  <si>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</si>
  <si>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</si>
  <si>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</si>
  <si>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</si>
  <si>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</si>
  <si>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</si>
  <si>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</si>
  <si>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</si>
  <si>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</si>
  <si>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</si>
  <si>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</si>
  <si>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</si>
  <si>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</si>
  <si>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</si>
  <si>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</si>
  <si>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</si>
  <si>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</si>
  <si>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</si>
  <si>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</si>
  <si>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</si>
  <si>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</si>
  <si>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</si>
  <si>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</si>
  <si>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</si>
  <si>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</si>
  <si>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</si>
  <si>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</si>
  <si>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</si>
  <si>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</si>
  <si>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</si>
  <si>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</si>
  <si>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</si>
  <si>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</si>
  <si>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</si>
  <si>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</si>
  <si>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</si>
  <si>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</si>
  <si>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</si>
  <si>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</si>
  <si>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</si>
  <si>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</si>
  <si>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</si>
  <si>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</si>
  <si>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</si>
  <si>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</si>
  <si>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</si>
  <si>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</si>
  <si>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</si>
  <si>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</si>
  <si>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</si>
  <si>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</si>
  <si>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</si>
  <si>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</si>
  <si>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</si>
  <si>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</si>
  <si>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</si>
  <si>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</si>
  <si>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</si>
  <si>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</si>
  <si>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</si>
  <si>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</si>
  <si>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</si>
  <si>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</si>
  <si>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</si>
  <si>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</si>
  <si>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</si>
  <si>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</si>
  <si>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</si>
  <si>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</si>
  <si>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</si>
  <si>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</si>
  <si>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</si>
  <si>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</si>
  <si>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</si>
  <si>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</si>
  <si>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</si>
  <si>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</si>
  <si>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</si>
  <si>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</si>
  <si>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</si>
  <si>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</si>
  <si>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</si>
  <si>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</si>
  <si>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</si>
  <si>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</si>
  <si>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</si>
  <si>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</si>
  <si>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</si>
  <si>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</si>
  <si>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</si>
  <si>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</si>
  <si>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</si>
  <si>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</si>
  <si>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</si>
  <si>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</si>
  <si>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</si>
  <si>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</si>
  <si>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</si>
  <si>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</si>
  <si>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</si>
  <si>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</si>
  <si>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</si>
  <si>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</si>
  <si>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</si>
  <si>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</si>
  <si>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</si>
  <si>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</si>
  <si>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</si>
  <si>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</si>
  <si>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</si>
  <si>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</si>
  <si>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</si>
  <si>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</si>
  <si>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</si>
  <si>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</si>
  <si>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</si>
  <si>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</si>
  <si>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</si>
  <si>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</si>
  <si>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</si>
  <si>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</si>
  <si>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</si>
  <si>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</si>
  <si>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</si>
  <si>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</si>
  <si>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</si>
  <si>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</si>
  <si>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</si>
  <si>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</si>
  <si>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</si>
  <si>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</si>
  <si>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</si>
  <si>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</si>
  <si>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</si>
  <si>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</si>
  <si>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</si>
  <si>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</si>
  <si>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</si>
  <si>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</si>
  <si>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</si>
  <si>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</si>
  <si>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</si>
  <si>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</si>
  <si>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</si>
  <si>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</si>
  <si>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</si>
  <si>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</si>
  <si>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</si>
  <si>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</si>
  <si>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</si>
  <si>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</si>
  <si>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</si>
  <si>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</si>
  <si>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</si>
  <si>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</si>
  <si>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</si>
  <si>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</si>
  <si>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</si>
  <si>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</si>
  <si>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</si>
  <si>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</si>
  <si>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</si>
  <si>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</si>
  <si>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</si>
  <si>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</si>
  <si>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</si>
  <si>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</si>
  <si>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</si>
  <si>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</si>
  <si>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</si>
  <si>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</si>
  <si>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</si>
  <si>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</si>
  <si>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</si>
  <si>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</si>
  <si>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</si>
  <si>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</si>
  <si>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</si>
  <si>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</si>
  <si>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</si>
  <si>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</si>
  <si>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</si>
  <si>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</si>
  <si>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</si>
  <si>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</si>
  <si>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</si>
  <si>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</si>
  <si>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</si>
  <si>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</si>
  <si>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</si>
  <si>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</si>
  <si>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</si>
  <si>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</si>
  <si>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</si>
  <si>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</si>
  <si>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</si>
  <si>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</si>
  <si>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</si>
  <si>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</si>
  <si>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</si>
  <si>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</si>
  <si>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</si>
  <si>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</si>
  <si>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</si>
  <si>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</si>
  <si>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</si>
  <si>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</si>
  <si>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</si>
  <si>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</si>
  <si>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</si>
  <si>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</si>
  <si>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</si>
  <si>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</si>
  <si>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</si>
  <si>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</si>
  <si>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</si>
  <si>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</si>
  <si>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</si>
  <si>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</si>
  <si>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</si>
  <si>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</si>
  <si>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</si>
  <si>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</si>
  <si>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</si>
  <si>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</si>
  <si>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</si>
  <si>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</si>
  <si>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</si>
  <si>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</si>
  <si>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</si>
  <si>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</si>
  <si>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</si>
  <si>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</si>
  <si>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</si>
  <si>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</si>
  <si>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</si>
  <si>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</si>
  <si>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</si>
  <si>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</si>
  <si>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</si>
  <si>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</si>
  <si>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</si>
  <si>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</si>
  <si>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</si>
  <si>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</si>
  <si>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</si>
  <si>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</si>
  <si>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</si>
  <si>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</si>
  <si>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</si>
  <si>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</si>
  <si>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</si>
  <si>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</si>
  <si>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</si>
  <si>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</si>
  <si>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</si>
  <si>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</si>
  <si>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</si>
  <si>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</si>
  <si>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</si>
  <si>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</si>
  <si>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</si>
  <si>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</si>
  <si>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</si>
  <si>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</si>
  <si>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</si>
  <si>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</si>
  <si>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</si>
  <si>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</si>
  <si>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</si>
  <si>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</si>
  <si>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</si>
  <si>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</si>
  <si>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</si>
  <si>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</si>
  <si>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</si>
  <si>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</si>
  <si>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</si>
  <si>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</si>
  <si>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</si>
  <si>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</si>
  <si>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</si>
  <si>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</si>
  <si>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</si>
  <si>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</si>
  <si>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</si>
  <si>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</si>
  <si>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</si>
  <si>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</si>
  <si>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</si>
  <si>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</si>
  <si>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</si>
  <si>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</si>
  <si>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</si>
  <si>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</si>
  <si>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</si>
  <si>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</si>
  <si>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</si>
  <si>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</si>
  <si>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</si>
  <si>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</si>
  <si>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</si>
  <si>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</si>
  <si>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</si>
  <si>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</si>
  <si>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</si>
  <si>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</si>
  <si>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</si>
  <si>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</si>
  <si>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</si>
  <si>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</si>
  <si>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</si>
  <si>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</si>
  <si>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</si>
  <si>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</si>
  <si>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</si>
  <si>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</si>
  <si>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</si>
  <si>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</si>
  <si>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</si>
  <si>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</si>
  <si>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</si>
  <si>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</si>
  <si>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</si>
  <si>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</si>
  <si>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</si>
  <si>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</si>
  <si>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</si>
  <si>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</si>
  <si>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</si>
  <si>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</si>
  <si>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</si>
  <si>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</si>
  <si>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</si>
  <si>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</si>
  <si>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</si>
  <si>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</si>
  <si>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</si>
  <si>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</si>
  <si>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</si>
  <si>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</si>
  <si>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</si>
  <si>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</si>
  <si>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</si>
  <si>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</si>
  <si>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</si>
  <si>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</si>
  <si>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</si>
  <si>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</si>
  <si>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</si>
  <si>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</si>
  <si>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</si>
  <si>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</si>
  <si>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</si>
  <si>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</si>
  <si>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</si>
  <si>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</si>
  <si>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</si>
  <si>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</si>
  <si>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</si>
  <si>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</si>
  <si>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</si>
  <si>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</si>
  <si>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</si>
  <si>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</si>
  <si>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</si>
  <si>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</si>
  <si>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</si>
  <si>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</si>
  <si>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</si>
  <si>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</si>
  <si>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</si>
  <si>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</si>
  <si>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</si>
  <si>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</si>
  <si>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</si>
  <si>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</si>
  <si>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</si>
  <si>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</si>
  <si>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</si>
  <si>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</si>
  <si>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</si>
  <si>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</si>
  <si>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</si>
  <si>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</si>
  <si>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</si>
  <si>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</si>
  <si>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</si>
  <si>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</si>
  <si>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</si>
  <si>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</si>
  <si>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</si>
  <si>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</si>
  <si>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</si>
  <si>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</si>
  <si>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</si>
  <si>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</si>
  <si>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</si>
  <si>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</si>
  <si>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</si>
  <si>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</si>
  <si>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</si>
  <si>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</si>
  <si>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</si>
  <si>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</si>
  <si>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</si>
  <si>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</si>
  <si>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</si>
  <si>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</si>
  <si>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</si>
  <si>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</si>
  <si>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</si>
  <si>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</si>
  <si>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</si>
  <si>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</si>
  <si>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</si>
  <si>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</si>
  <si>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</si>
  <si>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</si>
  <si>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</si>
  <si>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</si>
  <si>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</si>
  <si>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</si>
  <si>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</si>
  <si>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</si>
  <si>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</si>
  <si>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</si>
  <si>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</si>
  <si>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</si>
  <si>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</si>
  <si>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</si>
  <si>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</si>
  <si>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</si>
  <si>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</si>
  <si>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</si>
  <si>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</si>
  <si>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</si>
  <si>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</si>
  <si>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</si>
  <si>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</si>
  <si>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</si>
  <si>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</si>
  <si>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</si>
  <si>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</si>
  <si>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</si>
  <si>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</si>
  <si>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</si>
  <si>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</si>
  <si>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</si>
  <si>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</si>
  <si>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</si>
  <si>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</si>
  <si>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</si>
  <si>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</si>
  <si>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</si>
  <si>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</si>
  <si>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</si>
  <si>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</si>
  <si>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</si>
  <si>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</si>
  <si>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</si>
  <si>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</si>
  <si>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</si>
  <si>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</si>
  <si>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</si>
  <si>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</si>
  <si>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</si>
  <si>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</si>
  <si>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</si>
  <si>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</si>
  <si>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</si>
  <si>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</si>
  <si>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</si>
  <si>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</si>
  <si>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</si>
  <si>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</si>
  <si>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</si>
  <si>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</si>
  <si>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</si>
  <si>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</si>
  <si>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</si>
  <si>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</si>
  <si>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</si>
  <si>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</si>
  <si>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</si>
  <si>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</si>
  <si>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</si>
  <si>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</si>
  <si>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</si>
  <si>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</si>
  <si>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</si>
  <si>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</si>
  <si>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</si>
  <si>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</si>
  <si>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</si>
  <si>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</si>
  <si>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</si>
  <si>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</si>
  <si>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</si>
  <si>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</si>
  <si>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</si>
  <si>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</si>
  <si>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</si>
  <si>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</si>
  <si>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</si>
  <si>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</si>
  <si>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</si>
  <si>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</si>
  <si>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</si>
  <si>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</si>
  <si>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</si>
  <si>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</si>
  <si>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</si>
  <si>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</si>
  <si>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</si>
  <si>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</si>
  <si>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</si>
  <si>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</si>
  <si>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</si>
  <si>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</si>
  <si>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</si>
  <si>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</si>
  <si>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</si>
  <si>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</si>
  <si>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</si>
  <si>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</si>
  <si>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</si>
  <si>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</si>
  <si>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</si>
  <si>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</si>
  <si>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</si>
  <si>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</si>
  <si>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</si>
  <si>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</si>
  <si>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</si>
  <si>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</si>
  <si>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</si>
  <si>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</si>
  <si>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</si>
  <si>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</si>
  <si>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</si>
  <si>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</si>
  <si>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</si>
  <si>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</si>
  <si>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</si>
  <si>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</si>
  <si>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</si>
  <si>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</si>
  <si>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</si>
  <si>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</si>
  <si>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</si>
  <si>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</si>
  <si>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</si>
  <si>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</si>
  <si>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</si>
  <si>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</si>
  <si>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</si>
  <si>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</si>
  <si>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</si>
  <si>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</si>
  <si>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</si>
  <si>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</si>
  <si>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</si>
  <si>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</si>
  <si>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</si>
  <si>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</si>
  <si>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</si>
  <si>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</si>
  <si>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</si>
  <si>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</si>
  <si>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</si>
  <si>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</si>
  <si>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</si>
  <si>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</si>
  <si>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</si>
  <si>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</si>
  <si>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</si>
  <si>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</si>
  <si>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</si>
  <si>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</si>
  <si>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</si>
  <si>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</si>
  <si>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</si>
  <si>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</si>
  <si>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</si>
  <si>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</si>
  <si>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</si>
  <si>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</si>
  <si>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</si>
  <si>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</si>
  <si>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</si>
  <si>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</si>
  <si>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</si>
  <si>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</si>
  <si>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</si>
  <si>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</si>
  <si>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</si>
  <si>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</si>
  <si>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</si>
  <si>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</si>
  <si>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</si>
  <si>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</si>
  <si>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</si>
  <si>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</si>
  <si>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</si>
  <si>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</si>
  <si>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</si>
  <si>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</si>
  <si>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</si>
  <si>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</si>
  <si>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</si>
  <si>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</si>
  <si>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</si>
  <si>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</si>
  <si>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</si>
  <si>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</si>
  <si>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</si>
  <si>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</si>
  <si>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</si>
  <si>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</si>
  <si>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</si>
  <si>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</si>
  <si>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</si>
  <si>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</si>
  <si>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</si>
  <si>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</si>
  <si>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</si>
  <si>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</si>
  <si>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</si>
  <si>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</si>
  <si>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</si>
  <si>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</si>
  <si>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</si>
  <si>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</si>
  <si>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</si>
  <si>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</si>
  <si>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</si>
  <si>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</si>
  <si>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</si>
  <si>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</si>
  <si>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</si>
  <si>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</si>
  <si>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</si>
  <si>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</si>
  <si>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</si>
  <si>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</si>
  <si>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</si>
  <si>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</si>
  <si>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</si>
  <si>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</si>
  <si>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</si>
  <si>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</si>
  <si>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</si>
  <si>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</si>
  <si>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</si>
  <si>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</si>
  <si>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</si>
  <si>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</si>
  <si>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</si>
  <si>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</si>
  <si>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</si>
  <si>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</si>
  <si>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</si>
  <si>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</si>
  <si>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</si>
  <si>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</si>
  <si>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</si>
  <si>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</si>
  <si>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</si>
  <si>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</si>
  <si>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</si>
  <si>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</si>
  <si>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</si>
  <si>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</si>
  <si>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</si>
  <si>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</si>
  <si>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</si>
  <si>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</si>
  <si>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</si>
  <si>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</si>
  <si>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</si>
  <si>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</si>
  <si>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</si>
  <si>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</si>
  <si>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</si>
  <si>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</si>
  <si>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</si>
  <si>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</si>
  <si>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</si>
  <si>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</si>
  <si>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</si>
  <si>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</si>
  <si>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</si>
  <si>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</si>
  <si>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</si>
  <si>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</si>
  <si>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</si>
  <si>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</si>
  <si>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</si>
  <si>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</si>
  <si>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</si>
  <si>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</si>
  <si>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</si>
  <si>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</si>
  <si>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</si>
  <si>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</si>
  <si>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</si>
  <si>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</si>
  <si>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</si>
  <si>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</si>
  <si>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</si>
  <si>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</si>
  <si>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</si>
  <si>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</si>
  <si>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</si>
  <si>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</si>
  <si>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</si>
  <si>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</si>
  <si>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</si>
  <si>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</si>
  <si>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</si>
  <si>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</si>
  <si>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</si>
  <si>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</si>
  <si>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</si>
  <si>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</si>
  <si>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</si>
  <si>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</si>
  <si>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</si>
  <si>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</si>
  <si>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</si>
  <si>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</si>
  <si>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</si>
  <si>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</si>
  <si>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</si>
  <si>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</si>
  <si>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</si>
  <si>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</si>
  <si>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</si>
  <si>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</si>
  <si>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</si>
  <si>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</si>
  <si>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</si>
  <si>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</si>
  <si>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</si>
  <si>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</si>
  <si>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</si>
  <si>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</si>
  <si>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</si>
  <si>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</si>
  <si>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</si>
  <si>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</si>
  <si>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</si>
  <si>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</si>
  <si>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</si>
  <si>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</si>
  <si>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</si>
  <si>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</si>
  <si>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</si>
  <si>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</si>
  <si>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</si>
  <si>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</si>
  <si>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</si>
  <si>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</si>
  <si>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</si>
  <si>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</si>
  <si>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</si>
  <si>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</si>
  <si>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</si>
  <si>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</si>
  <si>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</si>
  <si>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</si>
  <si>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</si>
  <si>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</si>
  <si>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</si>
  <si>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</si>
  <si>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</si>
  <si>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</si>
  <si>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</si>
  <si>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</si>
  <si>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</si>
  <si>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</si>
  <si>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</si>
  <si>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</si>
  <si>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</si>
  <si>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</si>
  <si>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</si>
  <si>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</si>
  <si>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</si>
  <si>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</si>
  <si>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</si>
  <si>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</si>
  <si>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</si>
  <si>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</si>
  <si>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</si>
  <si>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</si>
  <si>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</si>
  <si>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</si>
  <si>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</si>
  <si>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</si>
  <si>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</si>
  <si>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</si>
  <si>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</si>
  <si>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</si>
  <si>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</si>
  <si>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</si>
  <si>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</si>
  <si>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</si>
  <si>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</si>
  <si>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</si>
  <si>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</si>
  <si>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</si>
  <si>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</si>
  <si>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</si>
  <si>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</si>
  <si>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</si>
  <si>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</si>
  <si>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</si>
  <si>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</si>
  <si>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</si>
  <si>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</si>
  <si>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</si>
  <si>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</si>
  <si>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</si>
  <si>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</si>
  <si>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</si>
  <si>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</si>
  <si>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</si>
  <si>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</si>
  <si>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</si>
  <si>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</si>
  <si>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</si>
  <si>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</si>
  <si>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</si>
  <si>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</si>
  <si>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</si>
  <si>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</si>
  <si>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</si>
  <si>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</si>
  <si>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</si>
  <si>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</si>
  <si>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</si>
  <si>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</si>
  <si>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</si>
  <si>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</si>
  <si>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</si>
  <si>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</si>
  <si>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</si>
  <si>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</si>
  <si>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</si>
  <si>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</si>
  <si>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</si>
  <si>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</si>
  <si>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</si>
  <si>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</si>
  <si>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</si>
  <si>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</si>
  <si>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</si>
  <si>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</si>
  <si>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</si>
  <si>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</si>
  <si>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</si>
  <si>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</si>
  <si>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</si>
  <si>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</si>
  <si>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</si>
  <si>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</si>
  <si>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</si>
  <si>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</si>
  <si>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</si>
  <si>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</si>
  <si>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</si>
  <si>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</si>
  <si>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</si>
  <si>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</si>
  <si>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</si>
  <si>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</si>
  <si>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</si>
  <si>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</si>
  <si>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</si>
  <si>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</si>
  <si>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</si>
  <si>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</si>
  <si>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</si>
  <si>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</si>
  <si>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</si>
  <si>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</si>
  <si>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</si>
  <si>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</si>
  <si>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</si>
  <si>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</si>
  <si>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</si>
  <si>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</si>
  <si>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</si>
  <si>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</si>
  <si>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</si>
  <si>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</si>
  <si>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</si>
  <si>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</si>
  <si>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</si>
  <si>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</si>
  <si>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</si>
  <si>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</si>
  <si>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</si>
  <si>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</si>
  <si>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</si>
  <si>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</si>
  <si>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</si>
  <si>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</si>
  <si>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</si>
  <si>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</si>
  <si>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</si>
  <si>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</si>
  <si>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</si>
  <si>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</si>
  <si>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</si>
  <si>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</si>
  <si>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</si>
  <si>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</si>
  <si>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</si>
  <si>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</si>
  <si>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</si>
  <si>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</si>
  <si>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</si>
  <si>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</si>
  <si>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</si>
  <si>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</si>
  <si>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</si>
  <si>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</si>
  <si>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</si>
  <si>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</si>
  <si>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</si>
  <si>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</si>
  <si>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</si>
  <si>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</si>
  <si>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</si>
  <si>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</si>
  <si>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</si>
  <si>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</si>
  <si>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</si>
  <si>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</si>
  <si>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</si>
  <si>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</si>
  <si>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</si>
  <si>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</si>
  <si>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</si>
  <si>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</si>
  <si>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</si>
  <si>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</si>
  <si>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</si>
  <si>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</si>
  <si>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</si>
  <si>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</si>
  <si>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</si>
  <si>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</si>
  <si>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</si>
  <si>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</si>
  <si>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</si>
  <si>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</si>
  <si>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</si>
  <si>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</si>
  <si>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</si>
  <si>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</si>
  <si>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</si>
  <si>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</si>
  <si>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</si>
  <si>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</si>
  <si>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</si>
  <si>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</si>
  <si>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</si>
  <si>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</si>
  <si>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</si>
  <si>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</si>
  <si>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</si>
  <si>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</si>
  <si>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</si>
  <si>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</si>
  <si>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</si>
  <si>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</si>
  <si>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</si>
  <si>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</si>
  <si>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</si>
  <si>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</si>
  <si>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</si>
  <si>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</si>
  <si>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</si>
  <si>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</si>
  <si>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</si>
  <si>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</si>
  <si>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</si>
  <si>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</si>
  <si>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</si>
  <si>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</si>
  <si>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</si>
  <si>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</si>
  <si>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</si>
  <si>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</si>
  <si>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</si>
  <si>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</si>
  <si>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</si>
  <si>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</si>
  <si>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</si>
  <si>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</si>
  <si>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</si>
  <si>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</si>
  <si>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</si>
  <si>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</si>
  <si>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</si>
  <si>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</si>
  <si>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</si>
  <si>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</si>
  <si>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</si>
  <si>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</si>
  <si>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</si>
  <si>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</si>
  <si>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</si>
  <si>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</si>
  <si>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</si>
  <si>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</si>
  <si>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</si>
  <si>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</si>
  <si>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</si>
  <si>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</si>
  <si>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</si>
  <si>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</si>
  <si>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</si>
  <si>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</si>
  <si>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</si>
  <si>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</si>
  <si>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</si>
  <si>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</si>
  <si>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</si>
  <si>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</si>
  <si>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</si>
  <si>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</si>
  <si>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</si>
  <si>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</si>
  <si>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</si>
  <si>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</si>
  <si>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</si>
  <si>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</si>
  <si>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</si>
  <si>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</si>
  <si>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</si>
  <si>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</si>
  <si>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</si>
  <si>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</si>
  <si>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</si>
  <si>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</si>
  <si>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</si>
  <si>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</si>
  <si>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</si>
  <si>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</si>
  <si>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</si>
  <si>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</si>
  <si>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</si>
  <si>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</si>
  <si>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</si>
  <si>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</si>
  <si>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</si>
  <si>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</si>
  <si>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</si>
  <si>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</si>
  <si>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</si>
  <si>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</si>
  <si>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</si>
  <si>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</si>
  <si>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</si>
  <si>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</si>
  <si>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</si>
  <si>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</si>
  <si>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</si>
  <si>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</si>
  <si>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</si>
  <si>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</si>
  <si>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</si>
  <si>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</si>
  <si>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</si>
  <si>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</si>
  <si>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</si>
  <si>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</si>
  <si>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</si>
  <si>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</si>
  <si>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</si>
  <si>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</si>
  <si>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</si>
  <si>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</si>
  <si>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</si>
  <si>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</si>
  <si>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</si>
  <si>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</si>
  <si>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</si>
  <si>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</si>
  <si>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</si>
  <si>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</si>
  <si>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</si>
  <si>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</si>
  <si>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</si>
  <si>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</si>
  <si>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</si>
  <si>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</si>
  <si>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</si>
  <si>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</si>
  <si>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</si>
  <si>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</si>
  <si>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</si>
  <si>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</si>
  <si>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</si>
  <si>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</si>
  <si>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</si>
  <si>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</si>
  <si>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</si>
  <si>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</si>
  <si>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</si>
  <si>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</si>
  <si>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</si>
  <si>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</si>
  <si>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</si>
  <si>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</si>
  <si>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</si>
  <si>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</si>
  <si>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</si>
  <si>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</si>
  <si>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</si>
  <si>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</si>
  <si>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</si>
  <si>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</si>
  <si>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</si>
  <si>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</si>
  <si>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</si>
  <si>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</si>
  <si>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</si>
  <si>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</si>
  <si>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</si>
  <si>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</si>
  <si>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</si>
  <si>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</si>
  <si>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</si>
  <si>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</si>
  <si>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</si>
  <si>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</si>
  <si>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</si>
  <si>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</si>
  <si>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</si>
  <si>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</si>
  <si>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</si>
  <si>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</si>
  <si>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</si>
  <si>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</si>
  <si>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</si>
  <si>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</si>
  <si>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</si>
  <si>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</si>
  <si>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</si>
  <si>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</si>
  <si>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</si>
  <si>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</si>
  <si>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</si>
  <si>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</si>
  <si>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</si>
  <si>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</si>
  <si>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</si>
  <si>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</si>
  <si>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</si>
  <si>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</si>
  <si>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</si>
  <si>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</si>
  <si>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</si>
  <si>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</si>
  <si>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</si>
  <si>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</si>
  <si>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</si>
  <si>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</si>
  <si>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</si>
  <si>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</si>
  <si>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</si>
  <si>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</si>
  <si>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</si>
  <si>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</si>
  <si>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</si>
  <si>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</si>
  <si>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</si>
  <si>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</si>
  <si>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</si>
  <si>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</si>
  <si>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</si>
  <si>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</si>
  <si>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</si>
  <si>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</si>
  <si>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</si>
  <si>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</si>
  <si>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</si>
  <si>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</si>
  <si>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</si>
  <si>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</si>
  <si>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</si>
  <si>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</si>
  <si>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</si>
  <si>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</si>
  <si>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</si>
  <si>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</si>
  <si>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</si>
  <si>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</si>
  <si>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</si>
  <si>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</si>
  <si>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</si>
  <si>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</si>
  <si>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</si>
  <si>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</si>
  <si>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</si>
  <si>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</si>
  <si>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</si>
  <si>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</si>
  <si>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</si>
  <si>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</si>
  <si>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</si>
  <si>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</si>
  <si>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</si>
  <si>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</si>
  <si>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</si>
  <si>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</si>
  <si>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</si>
  <si>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</si>
  <si>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</si>
  <si>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</si>
  <si>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</si>
  <si>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</si>
  <si>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</si>
  <si>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</si>
  <si>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</si>
  <si>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</si>
  <si>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</si>
  <si>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</si>
  <si>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</si>
  <si>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</si>
  <si>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</si>
  <si>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</si>
  <si>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</si>
  <si>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</si>
  <si>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</si>
  <si>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</si>
  <si>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</si>
  <si>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</si>
  <si>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</si>
  <si>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</si>
  <si>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</si>
  <si>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</si>
  <si>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</si>
  <si>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</si>
  <si>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</si>
  <si>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</si>
  <si>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</si>
  <si>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</si>
  <si>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</si>
  <si>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</si>
  <si>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</si>
  <si>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</si>
  <si>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</si>
  <si>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</si>
  <si>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</si>
  <si>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</si>
  <si>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</si>
  <si>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</si>
  <si>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</si>
  <si>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</si>
  <si>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</si>
  <si>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</si>
  <si>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</si>
  <si>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</si>
  <si>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</si>
  <si>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</si>
  <si>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</si>
  <si>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</si>
  <si>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</si>
  <si>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</si>
  <si>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</si>
  <si>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</si>
  <si>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</si>
  <si>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</si>
  <si>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</si>
  <si>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</si>
  <si>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</si>
  <si>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</si>
  <si>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</si>
  <si>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</si>
  <si>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</si>
  <si>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</si>
  <si>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</si>
  <si>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</si>
  <si>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</si>
  <si>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</si>
  <si>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</si>
  <si>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</si>
  <si>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</si>
  <si>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</si>
  <si>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</si>
  <si>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</si>
  <si>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</si>
  <si>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</si>
  <si>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</si>
  <si>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</si>
  <si>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</si>
  <si>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</si>
  <si>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</si>
  <si>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</si>
  <si>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</si>
  <si>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</si>
  <si>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</si>
  <si>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</si>
  <si>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</si>
  <si>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</si>
  <si>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</si>
  <si>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</si>
  <si>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</si>
  <si>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</si>
  <si>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</si>
  <si>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</si>
  <si>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</si>
  <si>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</si>
  <si>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</si>
  <si>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</si>
  <si>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</si>
  <si>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</si>
  <si>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</si>
  <si>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</si>
  <si>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</si>
  <si>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</si>
  <si>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</si>
  <si>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</si>
  <si>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</si>
  <si>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</si>
  <si>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</si>
  <si>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</si>
  <si>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</si>
  <si>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</si>
  <si>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</si>
  <si>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</si>
  <si>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</si>
  <si>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</si>
  <si>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</si>
  <si>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</si>
  <si>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</si>
  <si>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</si>
  <si>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</si>
  <si>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</si>
  <si>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</si>
  <si>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</si>
  <si>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</si>
  <si>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</si>
  <si>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</si>
  <si>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</si>
  <si>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</si>
  <si>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</si>
  <si>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</si>
  <si>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</si>
  <si>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</si>
  <si>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</si>
  <si>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</si>
  <si>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</si>
  <si>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</si>
  <si>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</si>
  <si>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</si>
  <si>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</si>
  <si>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</si>
  <si>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</si>
  <si>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</si>
  <si>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</si>
  <si>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</si>
  <si>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</si>
  <si>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</si>
  <si>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</si>
  <si>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</si>
  <si>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</si>
  <si>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</si>
  <si>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</si>
  <si>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</si>
  <si>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</si>
  <si>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</si>
  <si>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</si>
  <si>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</si>
  <si>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</si>
  <si>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</si>
  <si>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</si>
  <si>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</si>
  <si>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</si>
  <si>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</si>
  <si>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</si>
  <si>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</si>
  <si>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</si>
  <si>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</si>
  <si>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</si>
  <si>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</si>
  <si>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</si>
  <si>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</si>
  <si>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</si>
  <si>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</si>
  <si>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</si>
  <si>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</si>
  <si>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</si>
  <si>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</si>
  <si>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</si>
  <si>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</si>
  <si>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</si>
  <si>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</si>
  <si>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</si>
  <si>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</si>
  <si>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</si>
  <si>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</si>
  <si>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</si>
  <si>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</si>
  <si>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</si>
  <si>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</si>
  <si>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</si>
  <si>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</si>
  <si>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</si>
  <si>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</si>
  <si>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</si>
  <si>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</si>
  <si>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</si>
  <si>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</si>
  <si>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</si>
  <si>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</si>
  <si>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</si>
  <si>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</si>
  <si>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</si>
  <si>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</si>
  <si>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</si>
  <si>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</si>
  <si>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</si>
  <si>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</si>
  <si>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</si>
  <si>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</si>
  <si>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</si>
  <si>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</si>
  <si>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</si>
  <si>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</si>
  <si>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</si>
  <si>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</si>
  <si>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</si>
  <si>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</si>
  <si>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</si>
  <si>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</si>
  <si>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</si>
  <si>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</si>
  <si>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</si>
  <si>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</si>
  <si>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</si>
  <si>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</si>
  <si>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</si>
  <si>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</si>
  <si>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</si>
  <si>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</si>
  <si>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</si>
  <si>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</si>
  <si>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</si>
  <si>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</si>
  <si>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</si>
  <si>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</si>
  <si>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</si>
  <si>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</si>
  <si>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</si>
  <si>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</si>
  <si>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</si>
  <si>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</si>
  <si>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</si>
  <si>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</si>
  <si>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</si>
  <si>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</si>
  <si>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</si>
  <si>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</si>
  <si>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</si>
  <si>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</si>
  <si>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</si>
  <si>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</si>
  <si>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</si>
  <si>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</si>
  <si>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</si>
  <si>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</si>
  <si>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</si>
  <si>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</si>
  <si>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</si>
  <si>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</si>
  <si>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</si>
  <si>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</si>
  <si>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</si>
  <si>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</si>
  <si>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</si>
  <si>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</si>
  <si>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</si>
  <si>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</si>
  <si>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</si>
  <si>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</si>
  <si>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</si>
  <si>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</si>
  <si>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</si>
  <si>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</si>
  <si>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</si>
  <si>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</si>
  <si>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</si>
  <si>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</si>
  <si>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</si>
  <si>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</si>
  <si>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</si>
  <si>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</si>
  <si>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</si>
  <si>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</si>
  <si>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</si>
  <si>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</si>
  <si>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</si>
  <si>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</si>
  <si>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</si>
  <si>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</si>
  <si>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</si>
  <si>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</si>
  <si>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</si>
  <si>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</si>
  <si>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</si>
  <si>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</si>
  <si>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</si>
  <si>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</si>
  <si>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</si>
  <si>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</si>
  <si>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</si>
  <si>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</si>
  <si>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</si>
  <si>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</si>
  <si>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</si>
  <si>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</si>
  <si>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</si>
  <si>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</si>
  <si>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</si>
  <si>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</si>
  <si>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</si>
  <si>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</si>
  <si>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</si>
  <si>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</si>
  <si>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</si>
  <si>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</si>
  <si>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</si>
  <si>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</si>
  <si>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</si>
  <si>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</si>
  <si>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</si>
  <si>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</si>
  <si>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</si>
  <si>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</si>
  <si>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</si>
  <si>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</si>
  <si>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</si>
  <si>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</si>
  <si>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</si>
  <si>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</si>
  <si>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</si>
  <si>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</si>
  <si>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</si>
  <si>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</si>
  <si>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</si>
  <si>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</si>
  <si>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</si>
  <si>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</si>
  <si>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</si>
  <si>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</si>
  <si>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</si>
  <si>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</si>
  <si>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</si>
  <si>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</si>
  <si>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</si>
  <si>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</si>
  <si>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</si>
  <si>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</si>
  <si>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</si>
  <si>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</si>
  <si>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</si>
  <si>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</si>
  <si>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</si>
  <si>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</si>
  <si>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</si>
  <si>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</si>
  <si>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</si>
  <si>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</si>
  <si>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</si>
  <si>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</si>
  <si>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</si>
  <si>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</si>
  <si>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</si>
  <si>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</si>
  <si>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</si>
  <si>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</si>
  <si>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</si>
  <si>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</si>
  <si>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</si>
  <si>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</si>
  <si>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</si>
  <si>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</si>
  <si>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</si>
  <si>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</si>
  <si>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</si>
  <si>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</si>
  <si>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</si>
  <si>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</si>
  <si>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</si>
  <si>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</si>
  <si>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</si>
  <si>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</si>
  <si>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</si>
  <si>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</si>
  <si>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</si>
  <si>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</si>
  <si>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</si>
  <si>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</si>
  <si>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</si>
  <si>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</si>
  <si>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</si>
  <si>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</si>
  <si>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</si>
  <si>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</si>
  <si>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</si>
  <si>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</si>
  <si>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</si>
  <si>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</si>
  <si>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</si>
  <si>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</si>
  <si>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</si>
  <si>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</si>
  <si>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</si>
  <si>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</si>
  <si>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</si>
  <si>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</si>
  <si>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</si>
  <si>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</si>
  <si>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</si>
  <si>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</si>
  <si>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</si>
  <si>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</si>
  <si>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</si>
  <si>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</si>
  <si>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</si>
  <si>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</si>
  <si>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</si>
  <si>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</si>
  <si>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</si>
  <si>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</si>
  <si>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</si>
  <si>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</si>
  <si>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</si>
  <si>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</si>
  <si>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</si>
  <si>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</si>
  <si>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</si>
  <si>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</si>
  <si>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</si>
  <si>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</si>
  <si>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</si>
  <si>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</si>
  <si>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</si>
  <si>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</si>
  <si>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</si>
  <si>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</si>
  <si>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</si>
  <si>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</si>
  <si>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</si>
  <si>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</si>
  <si>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</si>
  <si>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</si>
  <si>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</si>
  <si>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</si>
  <si>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</si>
  <si>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</si>
  <si>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</si>
  <si>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</si>
  <si>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</si>
  <si>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</si>
  <si>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</si>
  <si>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</si>
  <si>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</si>
  <si>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</si>
  <si>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</si>
  <si>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</si>
  <si>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</si>
  <si>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</si>
  <si>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</si>
  <si>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</si>
  <si>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</si>
  <si>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</si>
  <si>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</si>
  <si>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</si>
  <si>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</si>
  <si>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</si>
  <si>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</si>
  <si>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</si>
  <si>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</si>
  <si>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</si>
  <si>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</si>
  <si>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</si>
  <si>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</si>
  <si>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</si>
  <si>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</si>
  <si>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</si>
  <si>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</si>
  <si>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</si>
  <si>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</si>
  <si>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</si>
  <si>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</si>
  <si>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</si>
  <si>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</si>
  <si>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</si>
  <si>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</si>
  <si>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</si>
  <si>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</si>
  <si>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</si>
  <si>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</si>
  <si>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</si>
  <si>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</si>
  <si>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</si>
  <si>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</si>
  <si>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</si>
  <si>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</si>
  <si>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</si>
  <si>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</si>
  <si>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</si>
  <si>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</si>
  <si>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</si>
  <si>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</si>
  <si>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</si>
  <si>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</si>
  <si>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</si>
  <si>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</si>
  <si>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</si>
  <si>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</si>
  <si>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</si>
  <si>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</si>
  <si>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</si>
  <si>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</si>
  <si>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</si>
  <si>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</si>
  <si>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</si>
  <si>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</si>
  <si>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</si>
  <si>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</si>
  <si>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</si>
  <si>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</si>
  <si>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</si>
  <si>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</si>
  <si>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</si>
  <si>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</si>
  <si>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</si>
  <si>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</si>
  <si>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</si>
  <si>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</si>
  <si>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</si>
  <si>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</si>
  <si>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</si>
  <si>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</si>
  <si>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</si>
  <si>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</si>
  <si>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</si>
  <si>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</si>
  <si>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</si>
  <si>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</si>
  <si>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</si>
  <si>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</si>
  <si>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</si>
  <si>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</si>
  <si>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</si>
  <si>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</si>
  <si>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</si>
  <si>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</si>
  <si>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</si>
  <si>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</si>
  <si>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</si>
  <si>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</si>
  <si>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</si>
  <si>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</si>
  <si>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</si>
  <si>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</si>
  <si>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</si>
  <si>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</si>
  <si>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</si>
  <si>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</si>
  <si>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</si>
  <si>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</si>
  <si>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</si>
  <si>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</si>
  <si>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</si>
  <si>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</si>
  <si>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</si>
  <si>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</si>
  <si>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</si>
  <si>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</si>
  <si>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</si>
  <si>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</si>
  <si>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</si>
  <si>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</si>
  <si>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</si>
  <si>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</si>
  <si>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</si>
  <si>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</si>
  <si>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</si>
  <si>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</si>
  <si>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</si>
  <si>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</si>
  <si>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</si>
  <si>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</si>
  <si>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</si>
  <si>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</si>
  <si>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</si>
  <si>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</si>
  <si>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</si>
  <si>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</si>
  <si>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</si>
  <si>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</si>
  <si>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</si>
  <si>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</si>
  <si>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</si>
  <si>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</si>
  <si>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</si>
  <si>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</si>
  <si>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</si>
  <si>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</si>
  <si>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</si>
  <si>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</si>
  <si>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</si>
  <si>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</si>
  <si>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</si>
  <si>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</si>
  <si>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</si>
  <si>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</si>
  <si>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</si>
  <si>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</si>
  <si>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</si>
  <si>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</si>
  <si>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</si>
  <si>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</si>
  <si>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</si>
  <si>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</si>
  <si>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</si>
  <si>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</si>
  <si>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</si>
  <si>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</si>
  <si>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</si>
  <si>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</si>
  <si>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</si>
  <si>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</si>
  <si>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</si>
  <si>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</si>
  <si>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</si>
  <si>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</si>
  <si>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</si>
  <si>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</si>
  <si>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</si>
  <si>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</si>
  <si>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</si>
  <si>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</si>
  <si>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</si>
  <si>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</si>
  <si>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</si>
  <si>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</si>
  <si>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</si>
  <si>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</si>
  <si>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</si>
  <si>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</si>
  <si>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</si>
  <si>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</si>
  <si>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</si>
  <si>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</si>
  <si>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</si>
  <si>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</si>
  <si>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</si>
  <si>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</si>
  <si>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</si>
  <si>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</si>
  <si>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</si>
  <si>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</si>
  <si>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</si>
  <si>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</si>
  <si>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</si>
  <si>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</si>
  <si>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</si>
  <si>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</si>
  <si>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</si>
  <si>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</si>
  <si>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</si>
  <si>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</si>
  <si>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</si>
  <si>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</si>
  <si>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</si>
  <si>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</si>
  <si>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</si>
  <si>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</si>
  <si>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</si>
  <si>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</si>
  <si>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</si>
  <si>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</si>
  <si>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</si>
  <si>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</si>
  <si>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</si>
  <si>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</si>
  <si>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</si>
  <si>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</si>
  <si>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</si>
  <si>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</si>
  <si>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</si>
  <si>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</si>
  <si>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</si>
  <si>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</si>
  <si>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</si>
  <si>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</si>
  <si>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</si>
  <si>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</si>
  <si>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</si>
  <si>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</si>
  <si>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</si>
  <si>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</si>
  <si>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</si>
  <si>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</si>
  <si>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</si>
  <si>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</si>
  <si>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</si>
  <si>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</si>
  <si>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</si>
  <si>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</si>
  <si>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</si>
  <si>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</si>
  <si>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</si>
  <si>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</si>
  <si>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</si>
  <si>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</si>
  <si>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</si>
  <si>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</si>
  <si>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</si>
  <si>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</si>
  <si>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</si>
  <si>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</si>
  <si>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</si>
  <si>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</si>
  <si>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</si>
  <si>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</si>
  <si>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</si>
  <si>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</si>
  <si>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</si>
  <si>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</si>
  <si>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</si>
  <si>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</si>
  <si>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</si>
  <si>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</si>
  <si>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</si>
  <si>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</si>
  <si>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</si>
  <si>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</si>
  <si>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</si>
  <si>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</si>
  <si>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</si>
  <si>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</si>
  <si>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</si>
  <si>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</si>
  <si>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</si>
  <si>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</si>
  <si>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</si>
  <si>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</si>
  <si>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</si>
  <si>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</si>
  <si>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</si>
  <si>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</si>
  <si>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</si>
  <si>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</si>
  <si>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</si>
  <si>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</si>
  <si>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</si>
  <si>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</si>
  <si>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</si>
  <si>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</si>
  <si>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</si>
  <si>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</si>
  <si>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</si>
  <si>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</si>
  <si>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</si>
  <si>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</si>
  <si>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</si>
  <si>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</si>
  <si>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</si>
  <si>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</si>
  <si>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</si>
  <si>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</si>
  <si>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</si>
  <si>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</si>
  <si>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</si>
  <si>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</si>
  <si>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</si>
  <si>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</si>
  <si>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</si>
  <si>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</si>
  <si>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</si>
  <si>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</si>
  <si>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</si>
  <si>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</si>
  <si>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</si>
  <si>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</si>
  <si>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</si>
  <si>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</si>
  <si>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</si>
  <si>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</si>
  <si>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</si>
  <si>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</si>
  <si>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</si>
  <si>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</si>
  <si>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</si>
  <si>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</si>
  <si>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</si>
  <si>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</si>
  <si>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</si>
  <si>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</si>
  <si>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</si>
  <si>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</si>
  <si>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</si>
  <si>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</si>
  <si>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</si>
  <si>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</si>
  <si>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</si>
  <si>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</si>
  <si>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</si>
  <si>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</si>
  <si>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</si>
  <si>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</si>
  <si>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</si>
  <si>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</si>
  <si>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</si>
  <si>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</si>
  <si>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</si>
  <si>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</si>
  <si>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</si>
  <si>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</si>
  <si>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</si>
  <si>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</si>
  <si>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</si>
  <si>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</si>
  <si>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</si>
  <si>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</si>
  <si>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</si>
  <si>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</si>
  <si>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</si>
  <si>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</si>
  <si>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</si>
  <si>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</si>
  <si>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</si>
  <si>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</si>
  <si>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</si>
  <si>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</si>
  <si>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</si>
  <si>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</si>
  <si>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</si>
  <si>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</si>
  <si>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</si>
  <si>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</si>
  <si>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</si>
  <si>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</si>
  <si>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</si>
  <si>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</si>
  <si>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</si>
  <si>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</si>
  <si>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</si>
  <si>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</si>
  <si>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</si>
  <si>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</si>
  <si>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</si>
  <si>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</si>
  <si>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</si>
  <si>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</si>
  <si>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</si>
  <si>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</si>
  <si>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</si>
  <si>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</si>
  <si>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</si>
  <si>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</si>
  <si>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</si>
  <si>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</si>
  <si>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</si>
  <si>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</si>
  <si>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</si>
  <si>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</si>
  <si>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</si>
  <si>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</si>
  <si>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</si>
  <si>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</si>
  <si>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</si>
  <si>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</si>
  <si>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</si>
  <si>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</si>
  <si>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</si>
  <si>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</si>
  <si>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</si>
  <si>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</si>
  <si>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</si>
  <si>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</si>
  <si>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</si>
  <si>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</si>
  <si>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</si>
  <si>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</si>
  <si>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</si>
  <si>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</si>
  <si>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</si>
  <si>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</si>
  <si>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</si>
  <si>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</si>
  <si>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</si>
  <si>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</si>
  <si>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</si>
  <si>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</si>
  <si>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</si>
  <si>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</si>
  <si>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</si>
  <si>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</si>
  <si>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</si>
  <si>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</si>
  <si>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</si>
  <si>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</si>
  <si>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</si>
  <si>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</si>
  <si>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</si>
  <si>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</si>
  <si>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</si>
  <si>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</si>
  <si>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</si>
  <si>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</si>
  <si>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</si>
  <si>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</si>
  <si>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</si>
  <si>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</si>
  <si>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</si>
  <si>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</si>
  <si>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</si>
  <si>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</si>
  <si>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</si>
  <si>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</si>
  <si>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</si>
  <si>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</si>
  <si>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</si>
  <si>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</si>
  <si>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</si>
  <si>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</si>
  <si>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</si>
  <si>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</si>
  <si>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</si>
  <si>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</si>
  <si>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</si>
  <si>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</si>
  <si>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</si>
  <si>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</si>
  <si>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</si>
  <si>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</si>
  <si>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</si>
  <si>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</si>
  <si>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</si>
  <si>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</si>
  <si>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</si>
  <si>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</si>
  <si>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</si>
  <si>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</si>
  <si>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</si>
  <si>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</si>
  <si>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</si>
  <si>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</si>
  <si>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</si>
  <si>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</si>
  <si>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</si>
  <si>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</si>
  <si>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</si>
  <si>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</si>
  <si>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</si>
  <si>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</si>
  <si>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</si>
  <si>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</si>
  <si>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</si>
  <si>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</si>
  <si>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</si>
  <si>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</si>
  <si>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</si>
  <si>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</si>
  <si>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</si>
  <si>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</si>
  <si>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</si>
  <si>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</si>
  <si>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</si>
  <si>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</si>
  <si>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</si>
  <si>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</si>
  <si>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</si>
  <si>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</si>
  <si>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</si>
  <si>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</si>
  <si>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</si>
  <si>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</si>
  <si>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</si>
  <si>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</si>
  <si>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</si>
  <si>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</si>
  <si>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</si>
  <si>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</si>
  <si>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</si>
  <si>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</si>
  <si>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</si>
  <si>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</si>
  <si>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</si>
  <si>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</si>
  <si>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</si>
  <si>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</si>
  <si>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</si>
  <si>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</si>
  <si>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</si>
  <si>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</si>
  <si>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</si>
  <si>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</si>
  <si>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</si>
  <si>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</si>
  <si>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</si>
  <si>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</si>
  <si>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</si>
  <si>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</si>
  <si>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</si>
  <si>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</si>
  <si>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</si>
  <si>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</si>
  <si>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</si>
  <si>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</si>
  <si>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</si>
  <si>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</si>
  <si>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</si>
  <si>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</si>
  <si>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</si>
  <si>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</si>
  <si>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</si>
  <si>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</si>
  <si>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</si>
  <si>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</si>
  <si>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</si>
  <si>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</si>
  <si>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</si>
  <si>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</si>
  <si>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</si>
  <si>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</si>
  <si>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</si>
  <si>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</si>
  <si>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</si>
  <si>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</si>
  <si>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</si>
  <si>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</si>
  <si>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</si>
  <si>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</si>
  <si>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</si>
  <si>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</si>
  <si>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</si>
  <si>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</si>
  <si>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</si>
  <si>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</si>
  <si>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</si>
  <si>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</si>
  <si>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</si>
  <si>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</si>
  <si>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</si>
  <si>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</si>
  <si>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</si>
  <si>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</si>
  <si>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</si>
  <si>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</si>
  <si>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</si>
  <si>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</si>
  <si>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</si>
  <si>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</si>
  <si>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</si>
  <si>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</si>
  <si>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</si>
  <si>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</si>
  <si>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</si>
  <si>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</si>
  <si>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</si>
  <si>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</si>
  <si>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</si>
  <si>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</si>
  <si>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</si>
  <si>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</si>
  <si>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</si>
  <si>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</si>
  <si>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</si>
  <si>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</si>
  <si>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</si>
  <si>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</si>
  <si>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</si>
  <si>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</si>
  <si>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</si>
  <si>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</si>
  <si>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</si>
  <si>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</si>
  <si>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</si>
  <si>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</si>
  <si>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</si>
  <si>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</si>
  <si>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</si>
  <si>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</si>
  <si>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</si>
  <si>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</si>
  <si>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</si>
  <si>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</si>
  <si>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</si>
  <si>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</si>
  <si>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</si>
  <si>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</si>
  <si>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</si>
  <si>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</si>
  <si>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</si>
  <si>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</si>
  <si>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</si>
  <si>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</si>
  <si>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</si>
  <si>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</si>
  <si>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</si>
  <si>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</si>
  <si>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</si>
  <si>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</si>
  <si>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</si>
  <si>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</si>
  <si>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</si>
  <si>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</si>
  <si>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</si>
  <si>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</si>
  <si>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</si>
  <si>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</si>
  <si>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</si>
  <si>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</si>
  <si>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</si>
  <si>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</si>
  <si>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</si>
  <si>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</si>
  <si>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</si>
  <si>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</si>
  <si>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</si>
  <si>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</si>
  <si>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</si>
  <si>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</si>
  <si>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</si>
  <si>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</si>
  <si>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</si>
  <si>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</si>
  <si>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</si>
  <si>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</si>
  <si>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</si>
  <si>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</si>
  <si>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</si>
  <si>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</si>
  <si>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</si>
  <si>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</si>
  <si>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</si>
  <si>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</si>
  <si>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</si>
  <si>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</si>
  <si>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</si>
  <si>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</si>
  <si>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</si>
  <si>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</si>
  <si>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</si>
  <si>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</si>
  <si>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</si>
  <si>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</si>
  <si>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</si>
  <si>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</si>
  <si>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</si>
  <si>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</si>
  <si>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</si>
  <si>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</si>
  <si>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</si>
  <si>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</si>
  <si>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</si>
  <si>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</si>
  <si>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</si>
  <si>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</si>
  <si>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</si>
  <si>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</si>
  <si>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</si>
  <si>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</si>
  <si>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</si>
  <si>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</si>
  <si>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</si>
  <si>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</si>
  <si>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</si>
  <si>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</si>
  <si>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</si>
  <si>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</si>
  <si>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</si>
  <si>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</si>
  <si>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</si>
  <si>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</si>
  <si>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</si>
  <si>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</si>
  <si>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</si>
  <si>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</si>
  <si>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</si>
  <si>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</si>
  <si>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</si>
  <si>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</si>
  <si>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</si>
  <si>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</si>
  <si>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</si>
  <si>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</si>
  <si>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</si>
  <si>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</si>
  <si>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</si>
  <si>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</si>
  <si>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</si>
  <si>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</si>
  <si>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</si>
  <si>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</si>
  <si>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</si>
  <si>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</si>
  <si>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</si>
  <si>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</si>
  <si>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</si>
  <si>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</si>
  <si>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</si>
  <si>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</si>
  <si>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</si>
  <si>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</si>
  <si>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</si>
  <si>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</si>
  <si>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</si>
  <si>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</si>
  <si>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</si>
  <si>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</si>
  <si>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</si>
  <si>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</si>
  <si>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</si>
  <si>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</si>
  <si>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</si>
  <si>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</si>
  <si>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</si>
  <si>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</si>
  <si>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</si>
  <si>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</si>
  <si>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</si>
  <si>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</si>
  <si>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</si>
  <si>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</si>
  <si>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</si>
  <si>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</si>
  <si>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</si>
  <si>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</si>
  <si>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</si>
  <si>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</si>
  <si>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</si>
  <si>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</si>
  <si>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</si>
  <si>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</si>
  <si>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</si>
  <si>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</si>
  <si>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</si>
  <si>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</si>
  <si>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</si>
  <si>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</si>
  <si>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</si>
  <si>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</si>
  <si>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</si>
  <si>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</si>
  <si>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</si>
  <si>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</si>
  <si>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</si>
  <si>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</si>
  <si>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</si>
  <si>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</si>
  <si>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</si>
  <si>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</si>
  <si>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</si>
  <si>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</si>
  <si>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</si>
  <si>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</si>
  <si>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</si>
  <si>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</si>
  <si>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</si>
  <si>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</si>
  <si>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</si>
  <si>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</si>
  <si>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</si>
  <si>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</si>
  <si>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</si>
  <si>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</si>
  <si>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</si>
  <si>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</si>
  <si>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</si>
  <si>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</si>
  <si>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</si>
  <si>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</si>
  <si>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</si>
  <si>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</si>
  <si>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</si>
  <si>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</si>
  <si>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</si>
  <si>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</si>
  <si>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</si>
  <si>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</si>
  <si>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</si>
  <si>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</si>
  <si>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</si>
  <si>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</si>
  <si>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</si>
  <si>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</si>
  <si>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</si>
  <si>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</si>
  <si>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</si>
  <si>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</si>
  <si>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</si>
  <si>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</si>
  <si>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</si>
  <si>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</si>
  <si>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</si>
  <si>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</si>
  <si>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</si>
  <si>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</si>
  <si>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</si>
  <si>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</si>
  <si>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</si>
  <si>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</si>
  <si>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</si>
  <si>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</si>
  <si>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</si>
  <si>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</si>
  <si>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</si>
  <si>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</si>
  <si>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</si>
  <si>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</si>
  <si>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</si>
  <si>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</si>
  <si>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</si>
  <si>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</si>
  <si>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</si>
  <si>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</si>
  <si>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</si>
  <si>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</si>
  <si>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</si>
  <si>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</si>
  <si>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</si>
  <si>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</si>
  <si>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</si>
  <si>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</si>
  <si>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</si>
  <si>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</si>
  <si>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</si>
  <si>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</si>
  <si>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</si>
  <si>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</si>
  <si>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</si>
  <si>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</si>
  <si>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</si>
  <si>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</si>
  <si>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</si>
  <si>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</si>
  <si>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</si>
  <si>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</si>
  <si>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</si>
  <si>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</si>
  <si>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</si>
  <si>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</si>
  <si>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</si>
  <si>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</si>
  <si>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</si>
  <si>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</si>
  <si>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</si>
  <si>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</si>
  <si>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</si>
  <si>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</si>
  <si>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</si>
  <si>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</si>
  <si>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</si>
  <si>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</si>
  <si>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</si>
  <si>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</si>
  <si>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</si>
  <si>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</si>
  <si>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</si>
  <si>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</si>
  <si>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</si>
  <si>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</si>
  <si>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</si>
  <si>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</si>
  <si>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</si>
  <si>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</si>
  <si>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</si>
  <si>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</si>
  <si>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</si>
  <si>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</si>
  <si>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</si>
  <si>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</si>
  <si>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</si>
  <si>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</si>
  <si>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</si>
  <si>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</si>
  <si>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</si>
  <si>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</si>
  <si>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</si>
  <si>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</si>
  <si>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</si>
  <si>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</si>
  <si>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</si>
  <si>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</si>
  <si>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</si>
  <si>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</si>
  <si>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</si>
  <si>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</si>
  <si>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</si>
  <si>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</si>
  <si>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</si>
  <si>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</si>
  <si>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</si>
  <si>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</si>
  <si>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</si>
  <si>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</si>
  <si>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</si>
  <si>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</si>
  <si>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</si>
  <si>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</si>
  <si>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</si>
  <si>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</si>
  <si>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</si>
  <si>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</si>
  <si>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</si>
  <si>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</si>
  <si>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</si>
  <si>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</si>
  <si>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</si>
  <si>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</si>
  <si>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</si>
  <si>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</si>
  <si>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</si>
  <si>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</si>
  <si>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</si>
  <si>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</si>
  <si>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</si>
  <si>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</si>
  <si>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</si>
  <si>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</si>
  <si>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</si>
  <si>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</si>
  <si>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</si>
  <si>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</si>
  <si>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</si>
  <si>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</si>
  <si>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</si>
  <si>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</si>
  <si>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</si>
  <si>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</si>
  <si>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</si>
  <si>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</si>
  <si>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</si>
  <si>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</si>
  <si>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</si>
  <si>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</si>
  <si>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</si>
  <si>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</si>
  <si>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</si>
  <si>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</si>
  <si>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</si>
  <si>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</si>
  <si>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</si>
  <si>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</si>
  <si>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</si>
  <si>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</si>
  <si>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</si>
  <si>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</si>
  <si>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</si>
  <si>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</si>
  <si>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</si>
  <si>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</si>
  <si>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</si>
  <si>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</si>
  <si>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</si>
  <si>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</si>
  <si>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</si>
  <si>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</si>
  <si>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</si>
  <si>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</si>
  <si>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</si>
  <si>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</si>
  <si>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</si>
  <si>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</si>
  <si>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</si>
  <si>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</si>
  <si>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</si>
  <si>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</si>
  <si>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</si>
  <si>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</si>
  <si>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</si>
  <si>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</si>
  <si>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</si>
  <si>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</si>
  <si>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</si>
  <si>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</si>
  <si>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</si>
  <si>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</si>
  <si>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</si>
  <si>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</si>
  <si>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</si>
  <si>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</si>
  <si>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</si>
  <si>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</si>
  <si>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</si>
  <si>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</si>
  <si>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</si>
  <si>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</si>
  <si>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</si>
  <si>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</si>
  <si>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</si>
  <si>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</si>
  <si>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</si>
  <si>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</si>
  <si>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</si>
  <si>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</si>
  <si>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</si>
  <si>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</si>
  <si>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</si>
  <si>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</si>
  <si>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</si>
  <si>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</si>
  <si>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</si>
  <si>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</si>
  <si>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</si>
  <si>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</si>
  <si>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</si>
  <si>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</si>
  <si>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</si>
  <si>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</si>
  <si>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</si>
  <si>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</si>
  <si>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</si>
  <si>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</si>
  <si>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</si>
  <si>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</si>
  <si>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</si>
  <si>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</si>
  <si>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</si>
  <si>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</si>
  <si>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</si>
  <si>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</si>
  <si>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</si>
  <si>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</si>
  <si>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</si>
  <si>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</si>
  <si>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</si>
  <si>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</si>
  <si>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</si>
  <si>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</si>
  <si>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</si>
  <si>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</si>
  <si>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</si>
  <si>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</si>
  <si>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</si>
  <si>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</si>
  <si>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</si>
  <si>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</si>
  <si>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</si>
  <si>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</si>
  <si>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</si>
  <si>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</si>
  <si>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</si>
  <si>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</si>
  <si>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</si>
  <si>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</si>
  <si>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</si>
  <si>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</si>
  <si>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</si>
  <si>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</si>
  <si>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</si>
  <si>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</si>
  <si>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</si>
  <si>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</si>
  <si>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</si>
  <si>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</si>
  <si>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</si>
  <si>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</si>
  <si>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</si>
  <si>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</si>
  <si>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</si>
  <si>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</si>
  <si>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</si>
  <si>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</si>
  <si>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</si>
  <si>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</si>
  <si>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</si>
  <si>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</si>
  <si>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</si>
  <si>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</si>
  <si>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</si>
  <si>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</si>
  <si>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</si>
  <si>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</si>
  <si>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</si>
  <si>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</si>
  <si>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</si>
  <si>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</si>
  <si>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</si>
  <si>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</si>
  <si>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</si>
  <si>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</si>
  <si>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</si>
  <si>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</si>
  <si>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</si>
  <si>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</si>
  <si>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</si>
  <si>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</si>
  <si>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</si>
  <si>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</si>
  <si>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</si>
  <si>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</si>
  <si>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</si>
  <si>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</si>
  <si>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</si>
  <si>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</si>
  <si>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</si>
  <si>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</si>
  <si>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</si>
  <si>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</si>
  <si>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</si>
  <si>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</si>
  <si>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</si>
  <si>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</si>
  <si>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</si>
  <si>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</si>
  <si>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</si>
  <si>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</si>
  <si>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</si>
  <si>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</si>
  <si>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</si>
  <si>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</si>
  <si>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</si>
  <si>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</si>
  <si>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</si>
  <si>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</si>
  <si>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</si>
  <si>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</si>
  <si>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</si>
  <si>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</si>
  <si>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</si>
  <si>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</si>
  <si>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</si>
  <si>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</si>
  <si>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</si>
  <si>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</si>
  <si>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</si>
  <si>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</si>
  <si>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</si>
  <si>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</si>
  <si>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</si>
  <si>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</si>
  <si>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</si>
  <si>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</si>
  <si>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</si>
  <si>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</si>
  <si>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</si>
  <si>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</si>
  <si>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</si>
  <si>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</si>
  <si>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</si>
  <si>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</si>
  <si>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</si>
  <si>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</si>
  <si>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</si>
  <si>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</si>
  <si>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</si>
  <si>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</si>
  <si>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</si>
  <si>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</si>
  <si>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</si>
  <si>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</si>
  <si>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</si>
  <si>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</si>
  <si>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</si>
  <si>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</si>
  <si>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</si>
  <si>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</si>
  <si>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</si>
  <si>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</si>
  <si>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</si>
  <si>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</si>
  <si>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</si>
  <si>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</si>
  <si>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</si>
  <si>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</si>
  <si>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</si>
  <si>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</si>
  <si>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</si>
  <si>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</si>
  <si>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</si>
  <si>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</si>
  <si>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</si>
  <si>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</si>
  <si>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</si>
  <si>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</si>
  <si>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</si>
  <si>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</si>
  <si>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</si>
  <si>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</si>
  <si>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</si>
  <si>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</si>
  <si>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</si>
  <si>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</si>
  <si>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</si>
  <si>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</si>
  <si>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</si>
  <si>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</si>
  <si>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</si>
  <si>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</si>
  <si>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</si>
  <si>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</si>
  <si>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</si>
  <si>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</si>
  <si>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</si>
  <si>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</si>
  <si>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</si>
  <si>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</si>
  <si>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</si>
  <si>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</si>
  <si>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</si>
  <si>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</si>
  <si>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</si>
  <si>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</si>
  <si>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</si>
  <si>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</si>
  <si>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</si>
  <si>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</si>
  <si>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</si>
  <si>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</si>
  <si>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</si>
  <si>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</si>
  <si>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</si>
  <si>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</si>
  <si>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</si>
  <si>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</si>
  <si>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</si>
  <si>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</si>
  <si>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</si>
  <si>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</si>
  <si>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</si>
  <si>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</si>
  <si>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</si>
  <si>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</si>
  <si>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</si>
  <si>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</si>
  <si>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</si>
  <si>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</si>
  <si>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</si>
  <si>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</si>
  <si>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</si>
  <si>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</si>
  <si>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</si>
  <si>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</si>
  <si>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</si>
  <si>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</si>
  <si>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</si>
  <si>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</si>
  <si>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</si>
  <si>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</si>
  <si>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</si>
  <si>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</si>
  <si>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</si>
  <si>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</si>
  <si>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</si>
  <si>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</si>
  <si>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</si>
  <si>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</si>
  <si>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</si>
  <si>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</si>
  <si>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</si>
  <si>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</si>
  <si>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</si>
  <si>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</si>
  <si>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</si>
  <si>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</si>
  <si>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</si>
  <si>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</si>
  <si>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</si>
  <si>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</si>
  <si>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</si>
  <si>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</si>
  <si>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</si>
  <si>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</si>
  <si>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</si>
  <si>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</si>
  <si>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</si>
  <si>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</si>
  <si>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</si>
  <si>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</si>
  <si>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</si>
  <si>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</si>
  <si>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</si>
  <si>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</si>
  <si>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</si>
  <si>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</si>
  <si>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</si>
  <si>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</si>
  <si>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</si>
  <si>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</si>
  <si>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</si>
  <si>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</si>
  <si>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</si>
  <si>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</si>
  <si>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</si>
  <si>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</si>
  <si>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</si>
  <si>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</si>
  <si>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</si>
  <si>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</si>
  <si>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</si>
  <si>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</si>
  <si>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</si>
  <si>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</si>
  <si>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</si>
  <si>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</si>
  <si>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</si>
  <si>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</si>
  <si>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</si>
  <si>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</si>
  <si>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</si>
  <si>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</si>
  <si>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</si>
  <si>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</si>
  <si>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</si>
  <si>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</si>
  <si>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</si>
  <si>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</si>
  <si>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</si>
  <si>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</si>
  <si>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</si>
  <si>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</si>
  <si>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</si>
  <si>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</si>
  <si>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</si>
  <si>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</si>
  <si>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</si>
  <si>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</si>
  <si>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</si>
  <si>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</si>
  <si>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</si>
  <si>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</si>
  <si>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</si>
  <si>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</si>
  <si>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</si>
  <si>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</si>
  <si>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</si>
  <si>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</si>
  <si>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</si>
  <si>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</si>
  <si>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</si>
  <si>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</si>
  <si>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</si>
  <si>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</si>
  <si>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</si>
  <si>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</si>
  <si>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</si>
  <si>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</si>
  <si>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</si>
  <si>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</si>
  <si>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</si>
  <si>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</si>
  <si>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</si>
  <si>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</si>
  <si>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</si>
  <si>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</si>
  <si>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</si>
  <si>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</si>
  <si>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</si>
  <si>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</si>
  <si>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</si>
  <si>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</si>
  <si>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</si>
  <si>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</si>
  <si>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</si>
  <si>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</si>
  <si>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</si>
  <si>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</si>
  <si>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</si>
  <si>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</si>
  <si>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</si>
  <si>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</si>
  <si>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</si>
  <si>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</si>
  <si>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</si>
  <si>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</si>
  <si>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</si>
  <si>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</si>
  <si>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</si>
  <si>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</si>
  <si>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</si>
  <si>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</si>
  <si>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</si>
  <si>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</si>
  <si>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</si>
  <si>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</si>
  <si>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</si>
  <si>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</si>
  <si>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</si>
  <si>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</si>
  <si>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</si>
  <si>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</si>
  <si>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</si>
  <si>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</si>
  <si>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</si>
  <si>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</si>
  <si>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</si>
  <si>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</si>
  <si>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</si>
  <si>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</si>
  <si>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</si>
  <si>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</si>
  <si>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</si>
  <si>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</si>
  <si>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</si>
  <si>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</si>
  <si>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</si>
  <si>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</si>
  <si>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</si>
  <si>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</si>
  <si>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</si>
  <si>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</si>
  <si>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</si>
  <si>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</si>
  <si>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</si>
  <si>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</si>
  <si>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</si>
  <si>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</si>
  <si>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</si>
  <si>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</si>
  <si>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</si>
  <si>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</si>
  <si>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</si>
  <si>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</si>
  <si>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</si>
  <si>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</si>
  <si>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</si>
  <si>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</si>
  <si>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</si>
  <si>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</si>
  <si>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</si>
  <si>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</si>
  <si>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</si>
  <si>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</si>
  <si>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</si>
  <si>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</si>
  <si>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</si>
  <si>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</si>
  <si>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</si>
  <si>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</si>
  <si>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</si>
  <si>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</si>
  <si>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</si>
  <si>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</si>
  <si>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</si>
  <si>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</si>
  <si>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</si>
  <si>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</si>
  <si>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</si>
  <si>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</si>
  <si>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</si>
  <si>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</si>
  <si>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</si>
  <si>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</si>
  <si>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</si>
  <si>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</si>
  <si>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</si>
  <si>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</si>
  <si>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</si>
  <si>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</si>
  <si>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</si>
  <si>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</si>
  <si>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</si>
  <si>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</si>
  <si>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</si>
  <si>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</si>
  <si>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</si>
  <si>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</si>
  <si>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</si>
  <si>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</si>
  <si>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</si>
  <si>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</si>
  <si>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</si>
  <si>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</si>
  <si>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</si>
  <si>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</si>
  <si>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</si>
  <si>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</si>
  <si>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</si>
  <si>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</si>
  <si>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</si>
  <si>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</si>
  <si>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</si>
  <si>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</si>
  <si>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</si>
  <si>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</si>
  <si>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</si>
  <si>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</si>
  <si>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</si>
  <si>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</si>
  <si>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</si>
  <si>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</si>
  <si>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</si>
  <si>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</si>
  <si>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</si>
  <si>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</si>
  <si>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</si>
  <si>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</si>
  <si>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</si>
  <si>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</si>
  <si>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</si>
  <si>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</si>
  <si>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</si>
  <si>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</si>
  <si>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</si>
  <si>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</si>
  <si>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</si>
  <si>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</si>
  <si>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</si>
  <si>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</si>
  <si>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</si>
  <si>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</si>
  <si>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</si>
  <si>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</si>
  <si>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</si>
  <si>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</si>
  <si>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</si>
  <si>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</si>
  <si>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</si>
  <si>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</si>
  <si>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</si>
  <si>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</si>
  <si>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</si>
  <si>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</si>
  <si>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</si>
  <si>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</si>
  <si>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</si>
  <si>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</si>
  <si>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</si>
  <si>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</si>
  <si>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</si>
  <si>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</si>
  <si>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</si>
  <si>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</si>
  <si>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</si>
  <si>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</si>
  <si>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</si>
  <si>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</si>
  <si>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</si>
  <si>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</si>
  <si>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</si>
  <si>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</si>
  <si>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</si>
  <si>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</si>
  <si>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</si>
  <si>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</si>
  <si>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</si>
  <si>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</si>
  <si>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</si>
  <si>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</si>
  <si>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</si>
  <si>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</si>
  <si>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</si>
  <si>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</si>
  <si>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</si>
  <si>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</si>
  <si>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</si>
  <si>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</si>
  <si>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</si>
  <si>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</si>
  <si>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</si>
  <si>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</si>
  <si>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</si>
  <si>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</si>
  <si>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</si>
  <si>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</si>
  <si>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</si>
  <si>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</si>
  <si>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</si>
  <si>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</si>
  <si>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</si>
  <si>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</si>
  <si>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</si>
  <si>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</si>
  <si>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</si>
  <si>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</si>
  <si>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</si>
  <si>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</si>
  <si>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</si>
  <si>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</si>
  <si>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</si>
  <si>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</si>
  <si>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</si>
  <si>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</si>
  <si>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</si>
  <si>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</si>
  <si>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</si>
  <si>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</si>
  <si>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</si>
  <si>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</si>
  <si>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</si>
  <si>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</si>
  <si>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</si>
  <si>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</si>
  <si>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</si>
  <si>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</si>
  <si>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</si>
  <si>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</si>
  <si>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</si>
  <si>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</si>
  <si>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</si>
  <si>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</si>
  <si>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</si>
  <si>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</si>
  <si>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</si>
  <si>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</si>
  <si>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</si>
  <si>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</si>
  <si>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</si>
  <si>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</si>
  <si>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</si>
  <si>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</si>
  <si>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</si>
  <si>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</si>
  <si>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</si>
  <si>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</si>
  <si>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</si>
  <si>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</si>
  <si>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</si>
  <si>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</si>
  <si>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</si>
  <si>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</si>
  <si>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</si>
  <si>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</si>
  <si>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</si>
  <si>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</si>
  <si>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</si>
  <si>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</si>
  <si>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</si>
  <si>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</si>
  <si>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</si>
  <si>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</si>
  <si>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</si>
  <si>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</si>
  <si>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</si>
  <si>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</si>
  <si>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</si>
  <si>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</si>
  <si>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</si>
  <si>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</si>
  <si>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</si>
  <si>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</si>
  <si>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</si>
  <si>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</si>
  <si>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</si>
  <si>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</si>
  <si>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</si>
  <si>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</si>
  <si>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</si>
  <si>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</si>
  <si>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</si>
  <si>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</si>
  <si>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</si>
  <si>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</si>
  <si>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</si>
  <si>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</si>
  <si>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</si>
  <si>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</si>
  <si>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</si>
  <si>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</si>
  <si>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</si>
  <si>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</si>
  <si>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</si>
  <si>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</si>
  <si>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</si>
  <si>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</si>
  <si>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</si>
  <si>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</si>
  <si>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</si>
  <si>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</si>
  <si>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</si>
  <si>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</si>
  <si>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</si>
  <si>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</si>
  <si>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</si>
  <si>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</si>
  <si>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</si>
  <si>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</si>
  <si>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</si>
  <si>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</si>
  <si>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</si>
  <si>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</si>
  <si>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</si>
  <si>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</si>
  <si>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</si>
  <si>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</si>
  <si>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</si>
  <si>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</si>
  <si>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</si>
  <si>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</si>
  <si>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</si>
  <si>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</si>
  <si>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</si>
  <si>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</si>
  <si>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</si>
  <si>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</si>
  <si>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</si>
  <si>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</si>
  <si>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</si>
  <si>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</si>
  <si>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</si>
  <si>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</si>
  <si>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</si>
  <si>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</si>
  <si>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</si>
  <si>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</si>
  <si>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</si>
  <si>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</si>
  <si>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</si>
  <si>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</si>
  <si>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</si>
  <si>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</si>
  <si>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</si>
  <si>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</si>
  <si>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</si>
  <si>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</si>
  <si>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</si>
  <si>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</si>
  <si>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</si>
  <si>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</si>
  <si>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</si>
  <si>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</si>
  <si>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</si>
  <si>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</si>
  <si>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</si>
  <si>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</si>
  <si>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</si>
  <si>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</si>
  <si>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</si>
  <si>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</si>
  <si>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</si>
  <si>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</si>
  <si>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</si>
  <si>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</si>
  <si>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</si>
  <si>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</si>
  <si>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</si>
  <si>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</si>
  <si>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</si>
  <si>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</si>
  <si>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</si>
  <si>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</si>
  <si>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</si>
  <si>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</si>
  <si>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</si>
  <si>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</si>
  <si>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</si>
  <si>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</si>
  <si>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</si>
  <si>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</si>
  <si>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</si>
  <si>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</si>
  <si>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</si>
  <si>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</si>
  <si>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</si>
  <si>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</si>
  <si>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</si>
  <si>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</si>
  <si>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</si>
  <si>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</si>
  <si>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</si>
  <si>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</si>
  <si>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</si>
  <si>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</si>
  <si>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</si>
  <si>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</si>
  <si>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</si>
  <si>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</si>
  <si>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</si>
  <si>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</si>
  <si>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</si>
  <si>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</si>
  <si>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</si>
  <si>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</si>
  <si>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</si>
  <si>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</si>
  <si>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</si>
  <si>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</si>
  <si>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</si>
  <si>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</si>
  <si>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</si>
  <si>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</si>
  <si>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</si>
  <si>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</si>
  <si>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</si>
  <si>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</si>
  <si>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</si>
  <si>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</si>
  <si>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</si>
  <si>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</si>
  <si>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</si>
  <si>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</si>
  <si>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</si>
  <si>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</si>
  <si>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</si>
  <si>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</si>
  <si>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</si>
  <si>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</si>
  <si>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</si>
  <si>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</si>
  <si>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</si>
  <si>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</si>
  <si>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</si>
  <si>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</si>
  <si>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</si>
  <si>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</si>
  <si>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</si>
  <si>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</si>
  <si>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</si>
  <si>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</si>
  <si>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</si>
  <si>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</si>
  <si>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</si>
  <si>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</si>
  <si>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</si>
  <si>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</si>
  <si>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</si>
  <si>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</si>
  <si>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</si>
  <si>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</si>
  <si>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</si>
  <si>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</si>
  <si>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</si>
  <si>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</si>
  <si>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</si>
  <si>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</si>
  <si>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</si>
  <si>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</si>
  <si>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</si>
  <si>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</si>
  <si>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</si>
  <si>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</si>
  <si>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</si>
  <si>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</si>
  <si>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</si>
  <si>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</si>
  <si>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</si>
  <si>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</si>
  <si>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</si>
  <si>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</si>
  <si>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</si>
  <si>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</si>
  <si>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</si>
  <si>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</si>
  <si>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</si>
  <si>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</si>
  <si>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</si>
  <si>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</si>
  <si>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</si>
  <si>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</si>
  <si>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</si>
  <si>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</si>
  <si>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</si>
  <si>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</si>
  <si>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</si>
  <si>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</si>
  <si>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</si>
  <si>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</si>
  <si>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</si>
  <si>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</si>
  <si>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</si>
  <si>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</si>
  <si>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</si>
  <si>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</si>
  <si>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</si>
  <si>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</si>
  <si>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</si>
  <si>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</si>
  <si>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</si>
  <si>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</si>
  <si>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</si>
  <si>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</si>
  <si>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</si>
  <si>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</si>
  <si>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</si>
  <si>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</si>
  <si>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</si>
  <si>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</si>
  <si>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</si>
  <si>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</si>
  <si>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</si>
  <si>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</si>
  <si>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</si>
  <si>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</si>
  <si>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</si>
  <si>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</si>
  <si>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</si>
  <si>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</si>
  <si>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</si>
  <si>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</si>
  <si>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</si>
  <si>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</si>
  <si>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</si>
  <si>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</si>
  <si>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</si>
  <si>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</si>
  <si>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</si>
  <si>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</si>
  <si>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</si>
  <si>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</si>
  <si>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</si>
  <si>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</si>
  <si>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</si>
  <si>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</si>
  <si>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</si>
  <si>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</si>
  <si>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</si>
  <si>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</si>
  <si>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</si>
  <si>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</si>
  <si>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</si>
  <si>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</si>
  <si>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</si>
  <si>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</si>
  <si>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</si>
  <si>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</si>
  <si>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</si>
  <si>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</si>
  <si>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</si>
  <si>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</si>
  <si>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</si>
  <si>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</si>
  <si>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</si>
  <si>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</si>
  <si>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</si>
  <si>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</si>
  <si>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</si>
  <si>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</si>
  <si>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</si>
  <si>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</si>
  <si>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</si>
  <si>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</si>
  <si>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</si>
  <si>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</si>
  <si>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</si>
  <si>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</si>
  <si>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</si>
  <si>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</si>
  <si>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</si>
  <si>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</si>
  <si>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</si>
  <si>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</si>
  <si>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</si>
  <si>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</si>
  <si>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</si>
  <si>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</si>
  <si>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</si>
  <si>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</si>
  <si>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</si>
  <si>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</si>
  <si>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</si>
  <si>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</si>
  <si>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</si>
  <si>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</si>
  <si>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</si>
  <si>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</si>
  <si>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</si>
  <si>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</si>
  <si>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</si>
  <si>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</si>
  <si>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</si>
  <si>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</si>
  <si>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</si>
  <si>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</si>
  <si>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</si>
  <si>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</si>
  <si>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</si>
  <si>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</si>
  <si>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</si>
  <si>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</si>
  <si>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</si>
  <si>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</si>
  <si>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</si>
  <si>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</si>
  <si>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</si>
  <si>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</si>
  <si>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</si>
  <si>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</si>
  <si>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</si>
  <si>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</si>
  <si>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</si>
  <si>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</si>
  <si>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</si>
  <si>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</si>
  <si>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</si>
  <si>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</si>
  <si>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</si>
  <si>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</si>
  <si>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</si>
  <si>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</si>
  <si>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</si>
  <si>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</si>
  <si>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</si>
  <si>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</si>
  <si>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</si>
  <si>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</si>
  <si>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</si>
  <si>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</si>
  <si>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</si>
  <si>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</si>
  <si>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</si>
  <si>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</si>
  <si>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</si>
  <si>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</si>
  <si>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</si>
  <si>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</si>
  <si>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</si>
  <si>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</si>
  <si>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</si>
  <si>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</si>
  <si>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</si>
  <si>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</si>
  <si>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</si>
  <si>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</si>
  <si>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</si>
  <si>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</si>
  <si>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</si>
  <si>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</si>
  <si>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</si>
  <si>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</si>
  <si>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</si>
  <si>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</si>
  <si>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</si>
  <si>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</si>
  <si>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</si>
  <si>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</si>
  <si>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</si>
  <si>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</si>
  <si>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</si>
  <si>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</si>
  <si>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</si>
  <si>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</si>
  <si>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</si>
  <si>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</si>
  <si>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</si>
  <si>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</si>
  <si>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</si>
  <si>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</si>
  <si>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</si>
  <si>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</si>
  <si>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</si>
  <si>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</si>
  <si>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</si>
  <si>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</si>
  <si>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</si>
  <si>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</si>
  <si>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</si>
  <si>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</si>
  <si>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</si>
  <si>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</si>
  <si>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</si>
  <si>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</si>
  <si>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</si>
  <si>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</si>
  <si>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</si>
  <si>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</si>
  <si>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</si>
  <si>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</si>
  <si>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</si>
  <si>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</si>
  <si>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</si>
  <si>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</si>
  <si>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</si>
  <si>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</si>
  <si>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</si>
  <si>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</si>
  <si>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</si>
  <si>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</si>
  <si>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</si>
  <si>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</si>
  <si>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</si>
  <si>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</si>
  <si>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</si>
  <si>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</si>
  <si>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</si>
  <si>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</si>
  <si>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</si>
  <si>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</si>
  <si>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</si>
  <si>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</si>
  <si>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</si>
  <si>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</si>
  <si>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</si>
  <si>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</si>
  <si>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</si>
  <si>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</si>
  <si>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</si>
  <si>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</si>
  <si>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</si>
  <si>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</si>
  <si>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</si>
  <si>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</si>
  <si>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</si>
  <si>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</si>
  <si>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</si>
  <si>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</si>
  <si>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</si>
  <si>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</si>
  <si>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</si>
  <si>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</si>
  <si>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</si>
  <si>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</si>
  <si>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</si>
  <si>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</si>
  <si>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</si>
  <si>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</si>
  <si>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</si>
  <si>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</si>
  <si>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</si>
  <si>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</si>
  <si>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</si>
  <si>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</si>
  <si>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</si>
  <si>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</si>
  <si>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</si>
  <si>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</si>
  <si>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</si>
  <si>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</si>
  <si>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</si>
  <si>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</si>
  <si>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</si>
  <si>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</si>
  <si>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</si>
  <si>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</si>
  <si>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</si>
  <si>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</si>
  <si>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</si>
  <si>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</si>
  <si>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</si>
  <si>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</si>
  <si>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</si>
  <si>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</si>
  <si>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</si>
  <si>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</si>
  <si>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</si>
  <si>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</si>
  <si>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</si>
  <si>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</si>
  <si>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</si>
  <si>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</si>
  <si>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</si>
  <si>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</si>
  <si>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</si>
  <si>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</si>
  <si>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</si>
  <si>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</si>
  <si>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</si>
  <si>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</si>
  <si>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</si>
  <si>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</si>
  <si>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</si>
  <si>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</si>
  <si>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</si>
  <si>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</si>
  <si>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</si>
  <si>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</si>
  <si>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</si>
  <si>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</si>
  <si>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</si>
  <si>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</si>
  <si>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</si>
  <si>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</si>
  <si>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</si>
  <si>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</si>
  <si>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</si>
  <si>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</si>
  <si>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</si>
  <si>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</si>
  <si>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</si>
  <si>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</si>
  <si>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</si>
  <si>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</si>
  <si>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</si>
  <si>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</si>
  <si>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</si>
  <si>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</si>
  <si>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</si>
  <si>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</si>
  <si>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</si>
  <si>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</si>
  <si>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</si>
  <si>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</si>
  <si>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</si>
  <si>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</si>
  <si>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</si>
  <si>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</si>
  <si>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</si>
  <si>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</si>
  <si>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</si>
  <si>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</si>
  <si>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</si>
  <si>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</si>
  <si>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</si>
  <si>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</si>
  <si>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</si>
  <si>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</si>
  <si>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</si>
  <si>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</si>
  <si>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</si>
  <si>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</si>
  <si>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</si>
  <si>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</si>
  <si>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</si>
  <si>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</si>
  <si>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</si>
  <si>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</si>
  <si>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</si>
  <si>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</si>
  <si>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</si>
  <si>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</si>
  <si>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</si>
  <si>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</si>
  <si>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</si>
  <si>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</si>
  <si>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</si>
  <si>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</si>
  <si>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</si>
  <si>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</si>
  <si>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</si>
  <si>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</si>
  <si>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</si>
  <si>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</si>
  <si>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</si>
  <si>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</si>
  <si>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</si>
  <si>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</si>
  <si>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</si>
  <si>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</si>
  <si>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</si>
  <si>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</si>
  <si>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</si>
  <si>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</si>
  <si>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</si>
  <si>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</si>
  <si>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</si>
  <si>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</si>
  <si>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</si>
  <si>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</si>
  <si>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</si>
  <si>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</si>
  <si>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</si>
  <si>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</si>
  <si>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</si>
  <si>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</si>
  <si>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</si>
  <si>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</si>
  <si>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</si>
  <si>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</si>
  <si>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</si>
  <si>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</si>
  <si>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</si>
  <si>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</si>
  <si>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</si>
  <si>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</si>
  <si>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</si>
  <si>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</si>
  <si>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</si>
  <si>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</si>
  <si>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</si>
  <si>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</si>
  <si>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</si>
  <si>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</si>
  <si>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</si>
  <si>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</si>
  <si>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</si>
  <si>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</si>
  <si>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</si>
  <si>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</si>
  <si>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</si>
  <si>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</si>
  <si>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</si>
  <si>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</si>
  <si>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</si>
  <si>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</si>
  <si>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</si>
  <si>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</si>
  <si>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</si>
  <si>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</si>
  <si>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</si>
  <si>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</si>
  <si>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</si>
  <si>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</si>
  <si>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</si>
  <si>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</si>
  <si>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</si>
  <si>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</si>
  <si>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</si>
  <si>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</si>
  <si>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</si>
  <si>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</si>
  <si>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</si>
  <si>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</si>
  <si>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</si>
  <si>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</si>
  <si>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</si>
  <si>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</si>
  <si>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</si>
  <si>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</si>
  <si>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</si>
  <si>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</si>
  <si>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</si>
  <si>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</si>
  <si>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</si>
  <si>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</si>
  <si>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</si>
  <si>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</si>
  <si>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</si>
  <si>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</si>
  <si>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</si>
  <si>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</si>
  <si>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</si>
  <si>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</si>
  <si>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</si>
  <si>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</si>
  <si>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</si>
  <si>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</si>
  <si>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</si>
  <si>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</si>
  <si>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</si>
  <si>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</si>
  <si>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</si>
  <si>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</si>
  <si>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</si>
  <si>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</si>
  <si>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</si>
  <si>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</si>
  <si>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</si>
  <si>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</si>
  <si>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</si>
  <si>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</si>
  <si>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</si>
  <si>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</si>
  <si>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</si>
  <si>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</si>
  <si>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</si>
  <si>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</si>
  <si>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</si>
  <si>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</si>
  <si>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</si>
  <si>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</si>
  <si>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</si>
  <si>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</si>
  <si>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</si>
  <si>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</si>
  <si>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</si>
  <si>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</si>
  <si>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</si>
  <si>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</si>
  <si>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</si>
  <si>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</si>
  <si>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</si>
  <si>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</si>
  <si>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</si>
  <si>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</si>
  <si>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</si>
  <si>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</si>
  <si>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</si>
  <si>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</si>
  <si>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</si>
  <si>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</si>
  <si>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</si>
  <si>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</si>
  <si>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</si>
  <si>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</si>
  <si>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</si>
  <si>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</si>
  <si>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</si>
  <si>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</si>
  <si>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</si>
  <si>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</si>
  <si>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</si>
  <si>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</si>
  <si>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</si>
  <si>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</si>
  <si>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</si>
  <si>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</si>
  <si>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</si>
  <si>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</si>
  <si>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</si>
  <si>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</si>
  <si>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</si>
  <si>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</si>
  <si>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</si>
  <si>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</si>
  <si>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</si>
  <si>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</si>
  <si>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</si>
  <si>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</si>
  <si>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</si>
  <si>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</si>
  <si>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</si>
  <si>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</si>
  <si>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</si>
  <si>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</si>
  <si>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</si>
  <si>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</si>
  <si>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</si>
  <si>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</si>
  <si>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</si>
  <si>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</si>
  <si>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</si>
  <si>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</si>
  <si>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</si>
  <si>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</si>
  <si>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</si>
  <si>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</si>
  <si>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</si>
  <si>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</si>
  <si>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</si>
  <si>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</si>
  <si>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</si>
  <si>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</si>
  <si>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</si>
  <si>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</si>
  <si>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</si>
  <si>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</si>
  <si>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</si>
  <si>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</si>
  <si>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</si>
  <si>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</si>
  <si>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</si>
  <si>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</si>
  <si>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</si>
  <si>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</si>
  <si>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</si>
  <si>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</si>
  <si>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</si>
  <si>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</si>
  <si>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</si>
  <si>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</si>
  <si>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</si>
  <si>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</si>
  <si>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</si>
  <si>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</si>
  <si>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</si>
  <si>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</si>
  <si>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</si>
  <si>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</si>
  <si>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</si>
  <si>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</si>
  <si>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</si>
  <si>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</si>
  <si>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</si>
  <si>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</si>
  <si>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</si>
  <si>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</si>
  <si>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</si>
  <si>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</si>
  <si>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</si>
  <si>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</si>
  <si>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</si>
  <si>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</si>
  <si>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</si>
  <si>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</si>
  <si>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</si>
  <si>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</si>
  <si>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</si>
  <si>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</si>
  <si>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</si>
  <si>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</si>
  <si>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</si>
  <si>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</si>
  <si>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</si>
  <si>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</si>
  <si>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</si>
  <si>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</si>
  <si>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</si>
  <si>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</si>
  <si>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</si>
  <si>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</si>
  <si>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</si>
  <si>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</si>
  <si>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</si>
  <si>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</si>
  <si>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</si>
  <si>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</si>
  <si>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</si>
  <si>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</si>
  <si>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</si>
  <si>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</si>
  <si>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</si>
  <si>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</si>
  <si>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</si>
  <si>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</si>
  <si>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</si>
  <si>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</si>
  <si>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</si>
  <si>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</si>
  <si>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</si>
  <si>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</si>
  <si>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</si>
  <si>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</si>
  <si>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</si>
  <si>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</si>
  <si>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</si>
  <si>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</si>
  <si>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</si>
  <si>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</si>
  <si>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</si>
  <si>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</si>
  <si>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</si>
  <si>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</si>
  <si>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</si>
  <si>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</si>
  <si>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</si>
  <si>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</si>
  <si>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</si>
  <si>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</si>
  <si>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</si>
  <si>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</si>
  <si>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</si>
  <si>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</si>
  <si>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</si>
  <si>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</si>
  <si>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</si>
  <si>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</si>
  <si>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</si>
  <si>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</si>
  <si>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</si>
  <si>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</si>
  <si>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</si>
  <si>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</si>
  <si>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</si>
  <si>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</si>
  <si>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</si>
  <si>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</si>
  <si>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</si>
  <si>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</si>
  <si>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</si>
  <si>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</si>
  <si>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</si>
  <si>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</si>
  <si>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</si>
  <si>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</si>
  <si>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</si>
  <si>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</si>
  <si>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</si>
  <si>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</si>
  <si>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</si>
  <si>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</si>
  <si>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</si>
  <si>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</si>
  <si>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</si>
  <si>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</si>
  <si>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</si>
  <si>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</si>
  <si>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</si>
  <si>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</si>
  <si>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</si>
  <si>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</si>
  <si>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</si>
  <si>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</si>
  <si>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</si>
  <si>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</si>
  <si>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</si>
  <si>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</si>
  <si>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</si>
  <si>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</si>
  <si>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</si>
  <si>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</si>
  <si>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</si>
  <si>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</si>
  <si>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</si>
  <si>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</si>
  <si>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</si>
  <si>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</si>
  <si>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</si>
  <si>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</si>
  <si>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</si>
  <si>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</si>
  <si>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</si>
  <si>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</si>
  <si>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</si>
  <si>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</si>
  <si>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</si>
  <si>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</si>
  <si>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</si>
  <si>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</si>
  <si>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</si>
  <si>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</si>
  <si>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</si>
  <si>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</si>
  <si>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</si>
  <si>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</si>
  <si>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</si>
  <si>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</si>
  <si>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</si>
  <si>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</si>
  <si>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</si>
  <si>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</si>
  <si>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</si>
  <si>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</si>
  <si>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</si>
  <si>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</si>
  <si>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</si>
  <si>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</si>
  <si>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</si>
  <si>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</si>
  <si>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</si>
  <si>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</si>
  <si>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</si>
  <si>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</si>
  <si>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</si>
  <si>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</si>
  <si>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</si>
  <si>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</si>
  <si>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</si>
  <si>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</si>
  <si>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</si>
  <si>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</si>
  <si>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</si>
  <si>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</si>
  <si>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</si>
  <si>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</si>
  <si>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</si>
  <si>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</si>
  <si>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</si>
  <si>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</si>
  <si>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</si>
  <si>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</si>
  <si>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</si>
  <si>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</si>
  <si>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</si>
  <si>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</si>
  <si>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</si>
  <si>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</si>
  <si>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</si>
  <si>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</si>
  <si>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</si>
  <si>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</si>
  <si>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</si>
  <si>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</si>
  <si>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</si>
  <si>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</si>
  <si>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</si>
  <si>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</si>
  <si>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</si>
  <si>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</si>
  <si>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</si>
  <si>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</si>
  <si>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</si>
  <si>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</si>
  <si>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</si>
  <si>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</si>
  <si>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</si>
  <si>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</si>
  <si>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</si>
  <si>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</si>
  <si>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</si>
  <si>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</si>
  <si>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</si>
  <si>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</si>
  <si>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</si>
  <si>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</si>
  <si>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</si>
  <si>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</si>
  <si>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</si>
  <si>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</si>
  <si>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</si>
  <si>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</si>
  <si>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</si>
  <si>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</si>
  <si>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</si>
  <si>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</si>
  <si>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</si>
  <si>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</si>
  <si>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</si>
  <si>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</si>
  <si>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</si>
  <si>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</si>
  <si>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</si>
  <si>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</si>
  <si>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</si>
  <si>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</si>
  <si>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</si>
  <si>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</si>
  <si>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</si>
  <si>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</si>
  <si>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</si>
  <si>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</si>
  <si>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</si>
  <si>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</si>
  <si>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</si>
  <si>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</si>
  <si>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</si>
  <si>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</si>
  <si>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</si>
  <si>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</si>
  <si>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</si>
  <si>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</si>
  <si>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</si>
  <si>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</si>
  <si>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</si>
  <si>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</si>
  <si>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</si>
  <si>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</si>
  <si>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</si>
  <si>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</si>
  <si>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</si>
  <si>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</si>
  <si>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</si>
  <si>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</si>
  <si>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</si>
  <si>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</si>
  <si>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</si>
  <si>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</si>
  <si>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</si>
  <si>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</si>
  <si>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</si>
  <si>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</si>
  <si>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</si>
  <si>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</si>
  <si>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</si>
  <si>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</si>
  <si>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</si>
  <si>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</si>
  <si>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</si>
  <si>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</si>
  <si>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</si>
  <si>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</si>
  <si>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</si>
  <si>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</si>
  <si>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</si>
  <si>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</si>
  <si>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</si>
  <si>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</si>
  <si>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</si>
  <si>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</si>
  <si>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</si>
  <si>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</si>
  <si>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</si>
  <si>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</si>
  <si>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</si>
  <si>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</si>
  <si>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</si>
  <si>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</si>
  <si>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</si>
  <si>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</si>
  <si>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</si>
  <si>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</si>
  <si>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</si>
  <si>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</si>
  <si>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</si>
  <si>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</si>
  <si>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</si>
  <si>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</si>
  <si>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</si>
  <si>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</si>
  <si>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</si>
  <si>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</si>
  <si>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</si>
  <si>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</si>
  <si>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</si>
  <si>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</si>
  <si>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</si>
  <si>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</si>
  <si>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</si>
  <si>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</si>
  <si>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</si>
  <si>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</si>
  <si>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</si>
  <si>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</si>
  <si>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</si>
  <si>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</si>
  <si>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</si>
  <si>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</si>
  <si>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</si>
  <si>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</si>
  <si>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</si>
  <si>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</si>
  <si>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</si>
  <si>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</si>
  <si>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</si>
  <si>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</si>
  <si>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</si>
  <si>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</si>
  <si>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</si>
  <si>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</si>
  <si>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</si>
  <si>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</si>
  <si>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</si>
  <si>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</si>
  <si>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</si>
  <si>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</si>
  <si>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</si>
  <si>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</si>
  <si>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</si>
  <si>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</si>
  <si>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</si>
  <si>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</si>
  <si>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</si>
  <si>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</si>
  <si>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</si>
  <si>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</si>
  <si>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</si>
  <si>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</si>
  <si>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</si>
  <si>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</si>
  <si>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</si>
  <si>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</si>
  <si>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</si>
  <si>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</si>
  <si>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</si>
  <si>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</si>
  <si>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</si>
  <si>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</si>
  <si>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</si>
  <si>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</si>
  <si>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</si>
  <si>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</si>
  <si>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</si>
  <si>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</si>
  <si>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</si>
  <si>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</si>
  <si>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</si>
  <si>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</si>
  <si>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</si>
  <si>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</si>
  <si>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</si>
  <si>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</si>
  <si>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</si>
  <si>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</si>
  <si>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</si>
  <si>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</si>
  <si>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</si>
  <si>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</si>
  <si>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</si>
  <si>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</si>
  <si>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</si>
  <si>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</si>
  <si>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</si>
  <si>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</si>
  <si>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</si>
  <si>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</si>
  <si>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</si>
  <si>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</si>
  <si>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</si>
  <si>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</si>
  <si>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</si>
  <si>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</si>
  <si>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</si>
  <si>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</si>
  <si>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</si>
  <si>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</si>
  <si>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</si>
  <si>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</si>
  <si>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</si>
  <si>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</si>
  <si>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</si>
  <si>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</si>
  <si>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</si>
  <si>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</si>
  <si>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</si>
  <si>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</si>
  <si>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</si>
  <si>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</si>
  <si>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</si>
  <si>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</si>
  <si>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</si>
  <si>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</si>
  <si>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</si>
  <si>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</si>
  <si>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</si>
  <si>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</si>
  <si>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</si>
  <si>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</si>
  <si>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</si>
  <si>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</si>
  <si>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</si>
  <si>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</si>
  <si>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</si>
  <si>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</si>
  <si>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</si>
  <si>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</si>
  <si>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</si>
  <si>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</si>
  <si>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</si>
  <si>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</si>
  <si>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</si>
  <si>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</si>
  <si>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</si>
  <si>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</si>
  <si>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</si>
  <si>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</si>
  <si>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</si>
  <si>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</si>
  <si>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</si>
  <si>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</si>
  <si>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</si>
  <si>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</si>
  <si>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</si>
  <si>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</si>
  <si>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</si>
  <si>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</si>
  <si>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</si>
  <si>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</si>
  <si>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</si>
  <si>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</si>
  <si>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</si>
  <si>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</si>
  <si>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</si>
  <si>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</si>
  <si>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</si>
  <si>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</si>
  <si>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</si>
  <si>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</si>
  <si>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</si>
  <si>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</si>
  <si>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</si>
  <si>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</si>
  <si>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</si>
  <si>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</si>
  <si>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</si>
  <si>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</si>
  <si>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</si>
  <si>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</si>
  <si>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</si>
  <si>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</si>
  <si>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</si>
  <si>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</si>
  <si>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</si>
  <si>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</si>
  <si>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</si>
  <si>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</si>
  <si>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</si>
  <si>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</si>
  <si>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</si>
  <si>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</si>
  <si>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</si>
  <si>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</si>
  <si>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</si>
  <si>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</si>
  <si>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</si>
  <si>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</si>
  <si>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</si>
  <si>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</si>
  <si>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</si>
  <si>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</si>
  <si>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</si>
  <si>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</si>
  <si>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</si>
  <si>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</si>
  <si>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</si>
  <si>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</si>
  <si>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</si>
  <si>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</si>
  <si>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</si>
  <si>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</si>
  <si>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</si>
  <si>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</si>
  <si>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</si>
  <si>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</si>
  <si>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</si>
  <si>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</si>
  <si>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</si>
  <si>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</si>
  <si>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</si>
  <si>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</si>
  <si>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</si>
  <si>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</si>
  <si>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</si>
  <si>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</si>
  <si>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</si>
  <si>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</si>
  <si>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</si>
  <si>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</si>
  <si>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</si>
  <si>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</si>
  <si>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</si>
  <si>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</si>
  <si>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</si>
  <si>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</si>
  <si>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</si>
  <si>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</si>
  <si>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</si>
  <si>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</si>
  <si>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</si>
  <si>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</si>
  <si>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</si>
  <si>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</si>
  <si>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</si>
  <si>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</si>
  <si>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</si>
  <si>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</si>
  <si>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</si>
  <si>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</si>
  <si>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</si>
  <si>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</si>
  <si>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</si>
  <si>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</si>
  <si>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</si>
  <si>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</si>
  <si>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</si>
  <si>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</si>
  <si>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</si>
  <si>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</si>
  <si>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</si>
  <si>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</si>
  <si>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</si>
  <si>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</si>
  <si>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</si>
  <si>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</si>
  <si>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</si>
  <si>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</si>
  <si>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</si>
  <si>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</si>
  <si>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</si>
  <si>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</si>
  <si>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</si>
  <si>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</si>
  <si>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</si>
  <si>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</si>
  <si>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</si>
  <si>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</si>
  <si>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</si>
  <si>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</si>
  <si>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</si>
  <si>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</si>
  <si>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</si>
  <si>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</si>
  <si>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</si>
  <si>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</si>
  <si>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</si>
  <si>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</si>
  <si>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</si>
  <si>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</si>
  <si>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</si>
  <si>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</si>
  <si>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</si>
  <si>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</si>
  <si>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</si>
  <si>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</si>
  <si>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</si>
  <si>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</si>
  <si>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</si>
  <si>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</si>
  <si>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</si>
  <si>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</si>
  <si>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</si>
  <si>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</si>
  <si>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</si>
  <si>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</si>
  <si>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</si>
  <si>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</si>
  <si>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</si>
  <si>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</si>
  <si>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</si>
  <si>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</si>
  <si>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</si>
  <si>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</si>
  <si>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</si>
  <si>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</si>
  <si>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</si>
  <si>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</si>
  <si>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</si>
  <si>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</si>
  <si>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</si>
  <si>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</si>
  <si>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</si>
  <si>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</si>
  <si>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</si>
  <si>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</si>
  <si>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</si>
  <si>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</si>
  <si>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</si>
  <si>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</si>
  <si>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</si>
  <si>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</si>
  <si>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</si>
  <si>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</si>
  <si>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</si>
  <si>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</si>
  <si>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</si>
  <si>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</si>
  <si>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</si>
  <si>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</si>
  <si>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</si>
  <si>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</si>
  <si>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</si>
  <si>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</si>
  <si>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</si>
  <si>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</si>
  <si>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</si>
  <si>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</si>
  <si>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</si>
  <si>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</si>
  <si>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</si>
  <si>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</si>
  <si>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</si>
  <si>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</si>
  <si>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</si>
  <si>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</si>
  <si>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</si>
  <si>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</si>
  <si>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</si>
  <si>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</si>
  <si>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</si>
  <si>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</si>
  <si>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</si>
  <si>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</si>
  <si>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</si>
  <si>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</si>
  <si>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</si>
  <si>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</si>
  <si>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</si>
  <si>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</si>
  <si>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</si>
  <si>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</si>
  <si>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</si>
  <si>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</si>
  <si>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</si>
  <si>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</si>
  <si>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</si>
  <si>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</si>
  <si>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</si>
  <si>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</si>
  <si>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</si>
  <si>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</si>
  <si>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</si>
  <si>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</si>
  <si>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</si>
  <si>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</si>
  <si>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</si>
  <si>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</si>
  <si>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</si>
  <si>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</si>
  <si>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</si>
  <si>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</si>
  <si>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</si>
  <si>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</si>
  <si>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</si>
  <si>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</si>
  <si>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</si>
  <si>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</si>
  <si>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</si>
  <si>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</si>
  <si>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</si>
  <si>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</si>
  <si>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</si>
  <si>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</si>
  <si>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</si>
  <si>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</si>
  <si>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</si>
  <si>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</si>
  <si>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</si>
  <si>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</si>
  <si>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</si>
  <si>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</si>
  <si>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</si>
  <si>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</si>
  <si>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</si>
  <si>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</si>
  <si>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</si>
  <si>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</si>
  <si>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</si>
  <si>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</si>
  <si>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</si>
  <si>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</si>
  <si>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</si>
  <si>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</si>
  <si>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</si>
  <si>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</si>
  <si>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</si>
  <si>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</si>
  <si>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</si>
  <si>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</si>
  <si>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</si>
  <si>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</si>
  <si>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</si>
  <si>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</si>
  <si>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</si>
  <si>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</si>
  <si>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</si>
  <si>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</si>
  <si>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</si>
  <si>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</si>
  <si>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</si>
  <si>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</si>
  <si>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</si>
  <si>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</si>
  <si>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</si>
  <si>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</si>
  <si>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</si>
  <si>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</si>
  <si>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</si>
  <si>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</si>
  <si>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</si>
  <si>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</si>
  <si>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</si>
  <si>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</si>
  <si>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</si>
  <si>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</si>
  <si>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</si>
  <si>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</si>
  <si>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</si>
  <si>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</si>
  <si>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</si>
  <si>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</si>
  <si>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</si>
  <si>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</si>
  <si>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</si>
  <si>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</si>
  <si>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</si>
  <si>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</si>
  <si>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</si>
  <si>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</si>
  <si>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</si>
  <si>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</si>
  <si>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</si>
  <si>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</si>
  <si>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</si>
  <si>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</si>
  <si>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</si>
  <si>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</si>
  <si>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</si>
  <si>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</si>
  <si>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</si>
  <si>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</si>
  <si>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</si>
  <si>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</si>
  <si>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</si>
  <si>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</si>
  <si>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</si>
  <si>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</si>
  <si>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</si>
  <si>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</si>
  <si>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</si>
  <si>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</si>
  <si>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</si>
  <si>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</si>
  <si>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</si>
  <si>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</si>
  <si>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</si>
  <si>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</si>
  <si>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</si>
  <si>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</si>
  <si>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</si>
  <si>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</si>
  <si>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</si>
  <si>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</si>
  <si>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</si>
  <si>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</si>
  <si>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</si>
  <si>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</si>
  <si>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</si>
  <si>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</si>
  <si>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</si>
  <si>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</si>
  <si>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</si>
  <si>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</si>
  <si>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</si>
  <si>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</si>
  <si>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</si>
  <si>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</si>
  <si>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</si>
  <si>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</si>
  <si>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</si>
  <si>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</si>
  <si>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</si>
  <si>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</si>
  <si>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</si>
  <si>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</si>
  <si>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</si>
  <si>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</si>
  <si>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</si>
  <si>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</si>
  <si>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</si>
  <si>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</si>
  <si>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</si>
  <si>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</si>
  <si>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</si>
  <si>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</si>
  <si>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</si>
  <si>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</si>
  <si>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</si>
  <si>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</si>
  <si>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</si>
  <si>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</si>
  <si>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</si>
  <si>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</si>
  <si>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</si>
  <si>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</si>
  <si>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</si>
  <si>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</si>
  <si>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</si>
  <si>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</si>
  <si>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</si>
  <si>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</si>
  <si>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</si>
  <si>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</si>
  <si>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</si>
  <si>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</si>
  <si>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</si>
  <si>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</si>
  <si>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</si>
  <si>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</si>
  <si>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</si>
  <si>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</si>
  <si>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</si>
  <si>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</si>
  <si>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</si>
  <si>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</si>
  <si>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</si>
  <si>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</si>
  <si>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</si>
  <si>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</si>
  <si>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</si>
  <si>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</si>
  <si>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</si>
  <si>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</si>
  <si>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</si>
  <si>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</si>
  <si>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</si>
  <si>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</si>
  <si>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</si>
  <si>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</si>
  <si>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</si>
  <si>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</si>
  <si>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</si>
  <si>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</si>
  <si>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</si>
  <si>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</si>
  <si>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</si>
  <si>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</si>
  <si>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</si>
  <si>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</si>
  <si>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</si>
  <si>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</si>
  <si>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</si>
  <si>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</si>
  <si>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</si>
  <si>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</si>
  <si>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</si>
  <si>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</si>
  <si>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</si>
  <si>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</si>
  <si>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</si>
  <si>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</si>
  <si>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</si>
  <si>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</si>
  <si>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</si>
  <si>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</si>
  <si>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</si>
  <si>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</si>
  <si>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</si>
  <si>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</si>
  <si>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</si>
  <si>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</si>
  <si>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</si>
  <si>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</si>
  <si>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</si>
  <si>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</si>
  <si>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</si>
  <si>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</si>
  <si>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</si>
  <si>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</si>
  <si>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</si>
  <si>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</si>
  <si>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</si>
  <si>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</si>
  <si>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</si>
  <si>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</si>
  <si>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</si>
  <si>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</si>
  <si>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</si>
  <si>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</si>
  <si>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</si>
  <si>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</si>
  <si>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</si>
  <si>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</si>
  <si>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</si>
  <si>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</si>
  <si>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</si>
  <si>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</si>
  <si>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</si>
  <si>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</si>
  <si>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</si>
  <si>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</si>
  <si>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</si>
  <si>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</si>
  <si>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</si>
  <si>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</si>
  <si>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</si>
  <si>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</si>
  <si>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</si>
  <si>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</si>
  <si>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</si>
  <si>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</si>
  <si>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</si>
  <si>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</si>
  <si>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</si>
  <si>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</si>
  <si>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</si>
  <si>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</si>
  <si>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</si>
  <si>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</si>
  <si>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</si>
  <si>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</si>
  <si>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</si>
  <si>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</si>
  <si>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</si>
  <si>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</si>
  <si>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</si>
  <si>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</si>
  <si>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</si>
  <si>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</si>
  <si>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</si>
  <si>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</si>
  <si>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</si>
  <si>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</si>
  <si>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</si>
  <si>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</si>
  <si>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</si>
  <si>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</si>
  <si>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</si>
  <si>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</si>
  <si>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</si>
  <si>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</si>
  <si>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</si>
  <si>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</si>
  <si>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</si>
  <si>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</si>
  <si>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</si>
  <si>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</si>
  <si>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</si>
  <si>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</si>
  <si>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</si>
  <si>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</si>
  <si>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</si>
  <si>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</si>
  <si>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</si>
  <si>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</si>
  <si>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</si>
  <si>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</si>
  <si>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</si>
  <si>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</si>
  <si>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</si>
  <si>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</si>
  <si>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</si>
  <si>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</si>
  <si>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</si>
  <si>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</si>
  <si>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</si>
  <si>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</si>
  <si>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</si>
  <si>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</si>
  <si>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</si>
  <si>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</si>
  <si>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</si>
  <si>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</si>
  <si>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</si>
  <si>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</si>
  <si>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</si>
  <si>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</si>
  <si>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</si>
  <si>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</si>
  <si>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</si>
  <si>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</si>
  <si>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</si>
  <si>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</si>
  <si>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</si>
  <si>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</si>
  <si>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</si>
  <si>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</si>
  <si>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</si>
  <si>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</si>
  <si>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</si>
  <si>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</si>
  <si>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</si>
  <si>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</si>
  <si>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</si>
  <si>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</si>
  <si>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</si>
  <si>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</si>
  <si>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</si>
  <si>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</si>
  <si>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</si>
  <si>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</si>
  <si>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</si>
  <si>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</si>
  <si>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</si>
  <si>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</si>
  <si>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</si>
  <si>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</si>
  <si>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</si>
  <si>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</si>
  <si>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</si>
  <si>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</si>
  <si>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</si>
  <si>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</si>
  <si>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</si>
  <si>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</si>
  <si>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</si>
  <si>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</si>
  <si>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</si>
  <si>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</si>
  <si>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</si>
  <si>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</si>
  <si>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</si>
  <si>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</si>
  <si>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</si>
  <si>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</si>
  <si>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</si>
  <si>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</si>
  <si>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</si>
  <si>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</si>
  <si>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</si>
  <si>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</si>
  <si>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</si>
  <si>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</si>
  <si>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</si>
  <si>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</si>
  <si>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</si>
  <si>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</si>
  <si>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</si>
  <si>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</si>
  <si>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</si>
  <si>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</si>
  <si>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</si>
  <si>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</si>
  <si>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</si>
  <si>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</si>
  <si>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</si>
  <si>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</si>
  <si>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</si>
  <si>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</si>
  <si>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</si>
  <si>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</si>
  <si>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</si>
  <si>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</si>
  <si>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</si>
  <si>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</si>
  <si>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</si>
  <si>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</si>
  <si>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</si>
  <si>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</si>
  <si>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</si>
  <si>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</si>
  <si>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</si>
  <si>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</si>
  <si>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</si>
  <si>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</si>
  <si>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</si>
  <si>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</si>
  <si>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</si>
  <si>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</si>
  <si>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</si>
  <si>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</si>
  <si>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</si>
  <si>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</si>
  <si>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</si>
  <si>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</si>
  <si>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</si>
  <si>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</si>
  <si>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</si>
  <si>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</si>
  <si>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</si>
  <si>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</si>
  <si>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</si>
  <si>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</si>
  <si>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</si>
  <si>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</si>
  <si>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</si>
  <si>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</si>
  <si>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</si>
  <si>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</si>
  <si>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</si>
  <si>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</si>
  <si>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</si>
  <si>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</si>
  <si>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</si>
  <si>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</si>
  <si>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</si>
  <si>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</si>
  <si>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</si>
  <si>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</si>
  <si>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</si>
  <si>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</si>
  <si>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</si>
  <si>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</si>
  <si>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</si>
  <si>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</si>
  <si>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</si>
  <si>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</si>
  <si>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</si>
  <si>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</si>
  <si>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</si>
  <si>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</si>
  <si>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</si>
  <si>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</si>
  <si>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</si>
  <si>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</si>
  <si>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</si>
  <si>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</si>
  <si>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</si>
  <si>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</si>
  <si>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</si>
  <si>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</si>
  <si>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</si>
  <si>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</si>
  <si>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</si>
  <si>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</si>
  <si>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</si>
  <si>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</si>
  <si>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</si>
  <si>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</si>
  <si>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</si>
  <si>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</si>
  <si>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</si>
  <si>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</si>
  <si>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</si>
  <si>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</si>
  <si>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</si>
  <si>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</si>
  <si>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</si>
  <si>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</si>
  <si>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</si>
  <si>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</si>
  <si>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</si>
  <si>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</si>
  <si>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</si>
  <si>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</si>
  <si>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</si>
  <si>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</si>
  <si>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</si>
  <si>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</si>
  <si>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</si>
  <si>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</si>
  <si>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</si>
  <si>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</si>
  <si>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</si>
  <si>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</si>
  <si>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</si>
  <si>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</si>
  <si>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</si>
  <si>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</si>
  <si>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</si>
  <si>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</si>
  <si>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</si>
  <si>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</si>
  <si>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</si>
  <si>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</si>
  <si>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</si>
  <si>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</si>
  <si>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</si>
  <si>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</si>
  <si>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</si>
  <si>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</si>
  <si>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</si>
  <si>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</si>
  <si>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</si>
  <si>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</si>
  <si>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</si>
  <si>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</si>
  <si>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</si>
  <si>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</si>
  <si>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</si>
  <si>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</si>
  <si>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</si>
  <si>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</si>
  <si>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</si>
  <si>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</si>
  <si>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</si>
  <si>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</si>
  <si>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</si>
  <si>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</si>
  <si>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</si>
  <si>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</si>
  <si>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</si>
  <si>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</si>
  <si>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</si>
  <si>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</si>
  <si>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</si>
  <si>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</si>
  <si>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</si>
  <si>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</si>
  <si>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</si>
  <si>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</si>
  <si>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</si>
  <si>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</si>
  <si>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</si>
  <si>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</si>
  <si>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</si>
  <si>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</si>
  <si>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</si>
  <si>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</si>
  <si>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</si>
  <si>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</si>
  <si>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</si>
  <si>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</si>
  <si>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</si>
  <si>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</si>
  <si>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</si>
  <si>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</si>
  <si>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</si>
  <si>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</si>
  <si>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</si>
  <si>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</si>
  <si>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</si>
  <si>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</si>
  <si>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</si>
  <si>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</si>
  <si>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</si>
  <si>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</si>
  <si>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</si>
  <si>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</si>
  <si>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</si>
  <si>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</si>
  <si>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</si>
  <si>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</si>
  <si>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</si>
  <si>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</si>
  <si>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</si>
  <si>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</si>
  <si>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</si>
  <si>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</si>
  <si>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</si>
  <si>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</si>
  <si>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</si>
  <si>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</si>
  <si>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</si>
  <si>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</si>
  <si>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</si>
  <si>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</si>
  <si>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</si>
  <si>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</si>
  <si>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</si>
  <si>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</si>
  <si>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</si>
  <si>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</si>
  <si>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</si>
  <si>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</si>
  <si>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</si>
  <si>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</si>
  <si>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</si>
  <si>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</si>
  <si>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</si>
  <si>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</si>
  <si>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</si>
  <si>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</si>
  <si>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</si>
  <si>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</si>
  <si>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</si>
  <si>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</si>
  <si>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</si>
  <si>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</si>
  <si>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</si>
  <si>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</si>
  <si>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</si>
  <si>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</si>
  <si>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</si>
  <si>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</si>
  <si>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</si>
  <si>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</si>
  <si>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</si>
  <si>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</si>
  <si>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</si>
  <si>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</si>
  <si>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</si>
  <si>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</si>
  <si>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</si>
  <si>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</si>
  <si>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</si>
  <si>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</si>
  <si>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</si>
  <si>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</si>
  <si>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</si>
  <si>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</si>
  <si>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</si>
  <si>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</si>
  <si>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</si>
  <si>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</si>
  <si>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</si>
  <si>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</si>
  <si>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</si>
  <si>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</si>
  <si>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</si>
  <si>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</si>
  <si>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</si>
  <si>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</si>
  <si>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</si>
  <si>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</si>
  <si>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</si>
  <si>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</si>
  <si>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</si>
  <si>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</si>
  <si>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</si>
  <si>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</si>
  <si>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</si>
  <si>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</si>
  <si>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</si>
  <si>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</si>
  <si>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</si>
  <si>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</si>
  <si>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</si>
  <si>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</si>
  <si>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</si>
  <si>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</si>
  <si>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</si>
  <si>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</si>
  <si>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</si>
  <si>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</si>
  <si>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</si>
  <si>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</si>
  <si>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</si>
  <si>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</si>
  <si>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</si>
  <si>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</si>
  <si>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</si>
  <si>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</si>
  <si>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</si>
  <si>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</si>
  <si>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</si>
  <si>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</si>
  <si>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</si>
  <si>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</si>
  <si>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</si>
  <si>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</si>
  <si>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</si>
  <si>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</si>
  <si>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</si>
  <si>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</si>
  <si>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</si>
  <si>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</si>
  <si>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</si>
  <si>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</si>
  <si>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</si>
  <si>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</si>
  <si>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</si>
  <si>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</si>
  <si>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</si>
  <si>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</si>
  <si>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</si>
  <si>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</si>
  <si>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</si>
  <si>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</si>
  <si>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</si>
  <si>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</si>
  <si>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</si>
  <si>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</si>
  <si>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</si>
  <si>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</si>
  <si>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</si>
  <si>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</si>
  <si>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</si>
  <si>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</si>
  <si>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</si>
  <si>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</si>
  <si>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</si>
  <si>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</si>
  <si>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</si>
  <si>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</si>
  <si>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</si>
  <si>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</si>
  <si>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</si>
  <si>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</si>
  <si>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</si>
  <si>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</si>
  <si>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</si>
  <si>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</si>
  <si>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</si>
  <si>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</si>
  <si>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</si>
  <si>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</si>
  <si>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</si>
  <si>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</si>
  <si>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</si>
  <si>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</si>
  <si>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</si>
  <si>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</si>
  <si>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</si>
  <si>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</si>
  <si>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</si>
  <si>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</si>
  <si>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</si>
  <si>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</si>
  <si>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</si>
  <si>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</si>
  <si>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</si>
  <si>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</si>
  <si>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</si>
  <si>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</si>
  <si>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</si>
  <si>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</si>
  <si>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</si>
  <si>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</si>
  <si>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</si>
  <si>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</si>
  <si>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</si>
  <si>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</si>
  <si>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</si>
  <si>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</si>
  <si>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</si>
  <si>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</si>
  <si>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</si>
  <si>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</si>
  <si>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</si>
  <si>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</si>
  <si>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</si>
  <si>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</si>
  <si>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</si>
  <si>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</si>
  <si>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</si>
  <si>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</si>
  <si>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</si>
  <si>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</si>
  <si>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</si>
  <si>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</si>
  <si>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</si>
  <si>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</si>
  <si>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</si>
  <si>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</si>
  <si>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</si>
  <si>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</si>
  <si>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</si>
  <si>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</si>
  <si>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</si>
  <si>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</si>
  <si>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</si>
  <si>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</si>
  <si>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</si>
  <si>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</si>
  <si>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</si>
  <si>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</si>
  <si>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</si>
  <si>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</si>
  <si>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</si>
  <si>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</si>
  <si>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</si>
  <si>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</si>
  <si>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</si>
  <si>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</si>
  <si>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</si>
  <si>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</si>
  <si>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</si>
  <si>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</si>
  <si>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</si>
  <si>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</si>
  <si>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</si>
  <si>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</si>
  <si>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</si>
  <si>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</si>
  <si>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</si>
  <si>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</si>
  <si>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</si>
  <si>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</si>
  <si>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</si>
  <si>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</si>
  <si>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</si>
  <si>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</si>
  <si>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</si>
  <si>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</si>
  <si>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</si>
  <si>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</si>
  <si>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</si>
  <si>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</si>
  <si>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</si>
  <si>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</si>
  <si>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</si>
  <si>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</si>
  <si>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</si>
  <si>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</si>
  <si>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</si>
  <si>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</si>
  <si>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</si>
  <si>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</si>
  <si>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</si>
  <si>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</si>
  <si>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</si>
  <si>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</si>
  <si>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</si>
  <si>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</si>
  <si>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</si>
  <si>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</si>
  <si>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</si>
  <si>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</si>
  <si>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</si>
  <si>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</si>
  <si>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</si>
  <si>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</si>
  <si>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</si>
  <si>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</si>
  <si>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</si>
  <si>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</si>
  <si>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</si>
  <si>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</si>
  <si>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</si>
  <si>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</si>
  <si>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</si>
  <si>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</si>
  <si>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</si>
  <si>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</si>
  <si>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</si>
  <si>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</si>
  <si>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</si>
  <si>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</si>
  <si>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</si>
  <si>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</si>
  <si>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</si>
  <si>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</si>
  <si>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</si>
  <si>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</si>
  <si>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</si>
  <si>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</si>
  <si>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</si>
  <si>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</si>
  <si>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</si>
  <si>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</si>
  <si>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</si>
  <si>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</si>
  <si>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</si>
  <si>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</si>
  <si>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</si>
  <si>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</si>
  <si>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</si>
  <si>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</si>
  <si>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</si>
  <si>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</si>
  <si>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</si>
  <si>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</si>
  <si>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</si>
  <si>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</si>
  <si>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</si>
  <si>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</si>
  <si>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</si>
  <si>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</si>
  <si>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</si>
  <si>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</si>
  <si>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</si>
  <si>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</si>
  <si>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</si>
  <si>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</si>
  <si>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</si>
  <si>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</si>
  <si>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</si>
  <si>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</si>
  <si>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</si>
  <si>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</si>
  <si>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</si>
  <si>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</si>
  <si>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</si>
  <si>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</si>
  <si>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</si>
  <si>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</si>
  <si>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</si>
  <si>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</si>
  <si>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</si>
  <si>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</si>
  <si>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</si>
  <si>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</si>
  <si>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</si>
  <si>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</si>
  <si>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</si>
  <si>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</si>
  <si>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</si>
  <si>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</si>
  <si>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</si>
  <si>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</si>
  <si>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</si>
  <si>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</si>
  <si>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</si>
  <si>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</si>
  <si>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</si>
  <si>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</si>
  <si>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</si>
  <si>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</si>
  <si>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</si>
  <si>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</si>
  <si>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</si>
  <si>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</si>
  <si>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</si>
  <si>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</si>
  <si>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</si>
  <si>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</si>
  <si>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</si>
  <si>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</si>
  <si>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</si>
  <si>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</si>
  <si>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</si>
  <si>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</si>
  <si>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</si>
  <si>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</si>
  <si>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</si>
  <si>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</si>
  <si>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</si>
  <si>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</si>
  <si>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</si>
  <si>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</si>
  <si>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</si>
  <si>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</si>
  <si>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</si>
  <si>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</si>
  <si>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</si>
  <si>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</si>
  <si>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</si>
  <si>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</si>
  <si>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</si>
  <si>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</si>
  <si>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</si>
  <si>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</si>
  <si>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</si>
  <si>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</si>
  <si>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</si>
  <si>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</si>
  <si>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</si>
  <si>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</si>
  <si>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</si>
  <si>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</si>
  <si>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</si>
  <si>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</si>
  <si>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</si>
  <si>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</si>
  <si>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</si>
  <si>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</si>
  <si>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</si>
  <si>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</si>
  <si>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</si>
  <si>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</si>
  <si>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</si>
  <si>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</si>
  <si>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</si>
  <si>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</si>
  <si>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</si>
  <si>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</si>
  <si>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</si>
  <si>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</si>
  <si>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</si>
  <si>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</si>
  <si>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</si>
  <si>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</si>
  <si>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</si>
  <si>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</si>
  <si>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</si>
  <si>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</si>
  <si>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</si>
  <si>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</si>
  <si>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</si>
  <si>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</si>
  <si>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</si>
  <si>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</si>
  <si>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</si>
  <si>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</si>
  <si>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</si>
  <si>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</si>
  <si>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</si>
  <si>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</si>
  <si>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</si>
  <si>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</si>
  <si>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</si>
  <si>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</si>
  <si>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</si>
  <si>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</si>
  <si>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</si>
  <si>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</si>
  <si>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</si>
  <si>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</si>
  <si>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</si>
  <si>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</si>
  <si>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</si>
  <si>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</si>
  <si>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</si>
  <si>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</si>
  <si>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</si>
  <si>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</si>
  <si>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</si>
  <si>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</si>
  <si>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</si>
  <si>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</si>
  <si>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</si>
  <si>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</si>
  <si>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</si>
  <si>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</si>
  <si>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</si>
  <si>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</si>
  <si>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</si>
  <si>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</si>
  <si>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</si>
  <si>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</si>
  <si>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</si>
  <si>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</si>
  <si>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</si>
  <si>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</si>
  <si>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</si>
  <si>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</si>
  <si>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</si>
  <si>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</si>
  <si>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</si>
  <si>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</si>
  <si>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</si>
  <si>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</si>
  <si>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</si>
  <si>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</si>
  <si>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</si>
  <si>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</si>
  <si>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</si>
  <si>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</si>
  <si>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</si>
  <si>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</si>
  <si>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</si>
  <si>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</si>
  <si>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</si>
  <si>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</si>
  <si>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</si>
  <si>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</si>
  <si>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</si>
  <si>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</si>
  <si>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</si>
  <si>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</si>
  <si>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</si>
  <si>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</si>
  <si>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</si>
  <si>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</si>
  <si>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</si>
  <si>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</si>
  <si>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</si>
  <si>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</si>
  <si>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</si>
  <si>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</si>
  <si>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</si>
  <si>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</si>
  <si>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</si>
  <si>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</si>
  <si>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</si>
  <si>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</si>
  <si>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</si>
  <si>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</si>
  <si>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</si>
  <si>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</si>
  <si>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</si>
  <si>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</si>
  <si>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</si>
  <si>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</si>
  <si>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</si>
  <si>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</si>
  <si>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</si>
  <si>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</si>
  <si>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</si>
  <si>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</si>
  <si>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</si>
  <si>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</si>
  <si>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</si>
  <si>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</si>
  <si>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</si>
  <si>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</si>
  <si>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</si>
  <si>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</si>
  <si>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</si>
  <si>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</si>
  <si>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</si>
  <si>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</si>
  <si>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</si>
  <si>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</si>
  <si>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</si>
  <si>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</si>
  <si>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</si>
  <si>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</si>
  <si>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</si>
  <si>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</si>
  <si>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</si>
  <si>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</si>
  <si>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</si>
  <si>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</si>
  <si>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</si>
  <si>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</si>
  <si>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</si>
  <si>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</si>
  <si>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</si>
  <si>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</si>
  <si>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</si>
  <si>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</si>
  <si>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</si>
  <si>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</si>
  <si>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</si>
  <si>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</si>
  <si>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</si>
  <si>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</si>
  <si>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</si>
  <si>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</si>
  <si>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</si>
  <si>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</si>
  <si>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</si>
  <si>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</si>
  <si>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</si>
  <si>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</si>
  <si>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</si>
  <si>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</si>
  <si>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</si>
  <si>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</si>
  <si>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</si>
  <si>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</si>
  <si>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</si>
  <si>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</si>
  <si>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</si>
  <si>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</si>
  <si>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</si>
  <si>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</si>
  <si>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</si>
  <si>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</si>
  <si>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</si>
  <si>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</si>
  <si>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</si>
  <si>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</si>
  <si>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</si>
  <si>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</si>
  <si>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</si>
  <si>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</si>
  <si>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</si>
  <si>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</si>
  <si>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</si>
  <si>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</si>
  <si>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</si>
  <si>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</si>
  <si>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</si>
  <si>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</si>
  <si>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</si>
  <si>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</si>
  <si>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</si>
  <si>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</si>
  <si>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</si>
  <si>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</si>
  <si>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</si>
  <si>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</si>
  <si>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</si>
  <si>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</si>
  <si>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</si>
  <si>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</si>
  <si>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</si>
  <si>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</si>
  <si>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</si>
  <si>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</si>
  <si>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</si>
  <si>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</si>
  <si>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</si>
  <si>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</si>
  <si>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</si>
  <si>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</si>
  <si>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</si>
  <si>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</si>
  <si>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</si>
  <si>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</si>
  <si>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</si>
  <si>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</si>
  <si>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</si>
  <si>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</si>
  <si>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</si>
  <si>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</si>
  <si>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</si>
  <si>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</si>
  <si>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</si>
  <si>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</si>
  <si>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</si>
  <si>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</si>
  <si>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</si>
  <si>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</si>
  <si>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</si>
  <si>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</si>
  <si>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</si>
  <si>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</si>
  <si>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</si>
  <si>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</si>
  <si>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</si>
  <si>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</si>
  <si>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</si>
  <si>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</si>
  <si>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</si>
  <si>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</si>
  <si>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</si>
  <si>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</si>
  <si>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</si>
  <si>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</si>
  <si>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</si>
  <si>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</si>
  <si>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</si>
  <si>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</si>
  <si>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</si>
  <si>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</si>
  <si>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</si>
  <si>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</si>
  <si>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</si>
  <si>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</si>
  <si>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</si>
  <si>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</si>
  <si>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</si>
  <si>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</si>
  <si>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</si>
  <si>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</si>
  <si>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</si>
  <si>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</si>
  <si>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</si>
  <si>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</si>
  <si>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</si>
  <si>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</si>
  <si>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</si>
  <si>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</si>
  <si>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</si>
  <si>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</si>
  <si>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</si>
  <si>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</si>
  <si>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</si>
  <si>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</si>
  <si>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</si>
  <si>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</si>
  <si>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</si>
  <si>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</si>
  <si>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</si>
  <si>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</si>
  <si>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</si>
  <si>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</si>
  <si>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</si>
  <si>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</si>
  <si>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</si>
  <si>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</si>
  <si>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</si>
  <si>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</si>
  <si>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</si>
  <si>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</si>
  <si>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</si>
  <si>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</si>
  <si>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</si>
  <si>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</si>
  <si>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</si>
  <si>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</si>
  <si>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</si>
  <si>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</si>
  <si>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</si>
  <si>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</si>
  <si>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</si>
  <si>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</si>
  <si>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</si>
  <si>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</si>
  <si>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</si>
  <si>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</si>
  <si>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</si>
  <si>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</si>
  <si>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</si>
  <si>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</si>
  <si>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</si>
  <si>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</si>
  <si>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</si>
  <si>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</si>
  <si>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</si>
  <si>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</si>
  <si>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</si>
  <si>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</si>
  <si>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</si>
  <si>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</si>
  <si>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</si>
  <si>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</si>
  <si>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</si>
  <si>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</si>
  <si>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</si>
  <si>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</si>
  <si>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</si>
  <si>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</si>
  <si>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</si>
  <si>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</si>
  <si>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</si>
  <si>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</si>
  <si>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</si>
  <si>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</si>
  <si>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</si>
  <si>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</si>
  <si>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</si>
  <si>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</si>
  <si>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</si>
  <si>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</si>
  <si>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</si>
  <si>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</si>
  <si>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</si>
  <si>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</si>
  <si>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</si>
  <si>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</si>
  <si>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</si>
  <si>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</si>
  <si>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</si>
  <si>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</si>
  <si>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</si>
  <si>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</si>
  <si>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</si>
  <si>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</si>
  <si>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</si>
  <si>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</si>
  <si>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</si>
  <si>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</si>
  <si>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</si>
  <si>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</si>
  <si>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</si>
  <si>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</si>
  <si>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</si>
  <si>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</si>
  <si>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</si>
  <si>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</si>
  <si>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</si>
  <si>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</si>
  <si>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</si>
  <si>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</si>
  <si>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</si>
  <si>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</si>
  <si>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</si>
  <si>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</si>
  <si>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</si>
  <si>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</si>
  <si>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</si>
  <si>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</si>
  <si>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</si>
  <si>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</si>
  <si>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</si>
  <si>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</si>
  <si>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</si>
  <si>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</si>
  <si>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</si>
  <si>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</si>
  <si>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</si>
  <si>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</si>
  <si>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</si>
  <si>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</si>
  <si>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</si>
  <si>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</si>
  <si>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</si>
  <si>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</si>
  <si>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</si>
  <si>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</si>
  <si>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</si>
  <si>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</si>
  <si>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</si>
  <si>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</si>
  <si>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</si>
  <si>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</si>
  <si>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</si>
  <si>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</si>
  <si>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</si>
  <si>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</si>
  <si>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</si>
  <si>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</si>
  <si>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</si>
  <si>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</si>
  <si>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</si>
  <si>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</si>
  <si>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</si>
  <si>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</si>
  <si>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</si>
  <si>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</si>
  <si>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</si>
  <si>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</si>
  <si>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</si>
  <si>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</si>
  <si>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</si>
  <si>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</si>
  <si>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</si>
  <si>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</si>
  <si>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</si>
  <si>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</si>
  <si>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</si>
  <si>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</si>
  <si>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</si>
  <si>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</si>
  <si>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</si>
  <si>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</si>
  <si>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</si>
  <si>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</si>
  <si>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</si>
  <si>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</si>
  <si>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</si>
  <si>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</si>
  <si>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</si>
  <si>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</si>
  <si>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</si>
  <si>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</si>
  <si>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</si>
  <si>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</si>
  <si>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</si>
  <si>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</si>
  <si>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</si>
  <si>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</si>
  <si>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</si>
  <si>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</si>
  <si>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</si>
  <si>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</si>
  <si>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</si>
  <si>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</si>
  <si>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</si>
  <si>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</si>
  <si>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</si>
  <si>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</si>
  <si>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</si>
  <si>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</si>
  <si>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</si>
  <si>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</si>
  <si>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</si>
  <si>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</si>
  <si>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</si>
  <si>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</si>
  <si>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</si>
  <si>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</si>
  <si>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</si>
  <si>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</si>
  <si>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</si>
  <si>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</si>
  <si>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</si>
  <si>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</si>
  <si>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</si>
  <si>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</si>
  <si>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</si>
  <si>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</si>
  <si>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</si>
  <si>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</si>
  <si>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</si>
  <si>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</si>
  <si>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</si>
  <si>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</si>
  <si>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</si>
  <si>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</si>
  <si>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</si>
  <si>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</si>
  <si>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</si>
  <si>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</si>
  <si>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</si>
  <si>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</si>
  <si>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</si>
  <si>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</si>
  <si>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</si>
  <si>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</si>
  <si>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</si>
  <si>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</si>
  <si>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</si>
  <si>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</si>
  <si>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</si>
  <si>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</si>
  <si>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</si>
  <si>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</si>
  <si>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</si>
  <si>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</si>
  <si>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</si>
  <si>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</si>
  <si>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</si>
  <si>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</si>
  <si>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</si>
  <si>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</si>
  <si>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</si>
  <si>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</si>
  <si>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</si>
  <si>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</si>
  <si>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</si>
  <si>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</si>
  <si>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</si>
  <si>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</si>
  <si>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</si>
  <si>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</si>
  <si>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</si>
  <si>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</si>
  <si>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</si>
  <si>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</si>
  <si>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</si>
  <si>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</si>
  <si>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</si>
  <si>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</si>
  <si>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</si>
  <si>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</si>
  <si>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</si>
  <si>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</si>
  <si>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</si>
  <si>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</si>
  <si>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</si>
  <si>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</si>
  <si>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</si>
  <si>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</si>
  <si>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</si>
  <si>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</si>
  <si>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</si>
  <si>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</si>
  <si>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</si>
  <si>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</si>
  <si>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</si>
  <si>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</si>
  <si>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</si>
  <si>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</si>
  <si>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</si>
  <si>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</si>
  <si>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</si>
  <si>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</si>
  <si>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</si>
  <si>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</si>
  <si>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</si>
  <si>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</si>
  <si>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</si>
  <si>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</si>
  <si>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</si>
  <si>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</si>
  <si>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</si>
  <si>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</si>
  <si>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</si>
  <si>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</si>
  <si>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</si>
  <si>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</si>
  <si>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</si>
  <si>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</si>
  <si>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</si>
  <si>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</si>
  <si>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</si>
  <si>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</si>
  <si>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</si>
  <si>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</si>
  <si>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</si>
  <si>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</si>
  <si>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</si>
  <si>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</si>
  <si>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</si>
  <si>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</si>
  <si>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</si>
  <si>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</si>
  <si>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</si>
  <si>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</si>
  <si>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</si>
  <si>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</si>
  <si>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</si>
  <si>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</si>
  <si>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</si>
  <si>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</si>
  <si>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</si>
  <si>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</si>
  <si>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</si>
  <si>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</si>
  <si>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</si>
  <si>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</si>
  <si>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</si>
  <si>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</si>
  <si>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</si>
  <si>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</si>
  <si>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</si>
  <si>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</si>
  <si>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</si>
  <si>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</si>
  <si>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</si>
  <si>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</si>
  <si>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</si>
  <si>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</si>
  <si>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</si>
  <si>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</si>
  <si>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</si>
  <si>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</si>
  <si>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</si>
  <si>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</si>
  <si>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</si>
  <si>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</si>
  <si>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</si>
  <si>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</si>
  <si>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</si>
  <si>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</si>
  <si>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</si>
  <si>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</si>
  <si>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</si>
  <si>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</si>
  <si>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</si>
  <si>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</si>
  <si>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</si>
  <si>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</si>
  <si>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</si>
  <si>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</si>
  <si>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</si>
  <si>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</si>
  <si>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</si>
  <si>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</si>
  <si>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</si>
  <si>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</si>
  <si>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</si>
  <si>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</si>
  <si>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</si>
  <si>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</si>
  <si>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</si>
  <si>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</si>
  <si>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</si>
  <si>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</si>
  <si>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</si>
  <si>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</si>
  <si>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</si>
  <si>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</si>
  <si>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</si>
  <si>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</si>
  <si>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</si>
  <si>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</si>
  <si>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</si>
  <si>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</si>
  <si>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</si>
  <si>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</si>
  <si>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</si>
  <si>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</si>
  <si>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</si>
  <si>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</si>
  <si>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</si>
  <si>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</si>
  <si>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</si>
  <si>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</si>
  <si>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</si>
  <si>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</si>
  <si>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</si>
  <si>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</si>
  <si>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</si>
  <si>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</si>
  <si>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</si>
  <si>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</si>
  <si>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</si>
  <si>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</si>
  <si>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</si>
  <si>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</si>
  <si>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</si>
  <si>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</si>
  <si>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</si>
  <si>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</si>
  <si>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</si>
  <si>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</si>
  <si>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</si>
  <si>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</si>
  <si>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</si>
  <si>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</si>
  <si>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</si>
  <si>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</si>
  <si>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</si>
  <si>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</si>
  <si>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</si>
  <si>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</si>
  <si>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</si>
  <si>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</si>
  <si>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</si>
  <si>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</si>
  <si>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</si>
  <si>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</si>
  <si>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</si>
  <si>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</si>
  <si>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</si>
  <si>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</si>
  <si>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</si>
  <si>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</si>
  <si>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</si>
  <si>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</si>
  <si>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</si>
  <si>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</si>
  <si>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</si>
  <si>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</si>
  <si>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</si>
  <si>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</si>
  <si>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</si>
  <si>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</si>
  <si>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</si>
  <si>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</si>
  <si>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</si>
  <si>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</si>
  <si>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</si>
  <si>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</si>
  <si>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</si>
  <si>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</si>
  <si>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</si>
  <si>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</si>
  <si>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</si>
  <si>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</si>
  <si>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</si>
  <si>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</si>
  <si>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</si>
  <si>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</si>
  <si>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</si>
  <si>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</si>
  <si>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</si>
  <si>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</si>
  <si>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</si>
  <si>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</si>
  <si>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</si>
  <si>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</si>
  <si>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</si>
  <si>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</si>
  <si>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</si>
  <si>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</si>
  <si>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</si>
  <si>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</si>
  <si>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</si>
  <si>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</si>
  <si>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</si>
  <si>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</si>
  <si>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</si>
  <si>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</si>
  <si>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</si>
  <si>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</si>
  <si>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</si>
  <si>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</si>
  <si>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</si>
  <si>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</si>
  <si>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</si>
  <si>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</si>
  <si>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</si>
  <si>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</si>
  <si>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</si>
  <si>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</si>
  <si>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</si>
  <si>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</si>
  <si>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</si>
  <si>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</si>
  <si>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</si>
  <si>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</si>
  <si>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</si>
  <si>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</si>
  <si>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</si>
  <si>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</si>
  <si>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</si>
  <si>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</si>
  <si>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</si>
  <si>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</si>
  <si>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</si>
  <si>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</si>
  <si>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</si>
  <si>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</si>
  <si>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</si>
  <si>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</si>
  <si>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</si>
  <si>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</si>
  <si>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</si>
  <si>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</si>
  <si>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</si>
  <si>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</si>
  <si>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</si>
  <si>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</si>
  <si>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</si>
  <si>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</si>
  <si>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</si>
  <si>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</si>
  <si>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</si>
  <si>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</si>
  <si>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</si>
  <si>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</si>
  <si>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</si>
  <si>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</si>
  <si>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</si>
  <si>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</si>
  <si>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</si>
  <si>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</si>
  <si>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</si>
  <si>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</si>
  <si>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</si>
  <si>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</si>
  <si>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</si>
  <si>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</si>
  <si>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</si>
  <si>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</si>
  <si>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</si>
  <si>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</si>
  <si>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</si>
  <si>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</si>
  <si>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</si>
  <si>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</si>
  <si>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</si>
  <si>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</si>
  <si>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</si>
  <si>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</si>
  <si>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</si>
  <si>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</si>
  <si>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</si>
  <si>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</si>
  <si>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</si>
  <si>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</si>
  <si>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</si>
  <si>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</si>
  <si>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</si>
  <si>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</si>
  <si>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</si>
  <si>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</si>
  <si>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</si>
  <si>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</si>
  <si>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</si>
  <si>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</si>
  <si>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</si>
  <si>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</si>
  <si>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</si>
  <si>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</si>
  <si>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</si>
  <si>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</si>
  <si>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</si>
  <si>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</si>
  <si>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</si>
  <si>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</si>
  <si>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</si>
  <si>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</si>
  <si>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</si>
  <si>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</si>
  <si>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</si>
  <si>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</si>
  <si>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</si>
  <si>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</si>
  <si>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</si>
  <si>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</si>
  <si>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</si>
  <si>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</si>
  <si>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</si>
  <si>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</si>
  <si>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</si>
  <si>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</si>
  <si>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</si>
  <si>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</si>
  <si>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</si>
  <si>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</si>
  <si>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</si>
  <si>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</si>
  <si>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</si>
  <si>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</si>
  <si>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</si>
  <si>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</si>
  <si>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</si>
  <si>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</si>
  <si>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</si>
  <si>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</si>
  <si>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</si>
  <si>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</si>
  <si>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</si>
  <si>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</si>
  <si>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</si>
  <si>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</si>
  <si>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</si>
  <si>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</si>
  <si>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</si>
  <si>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</si>
  <si>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</si>
  <si>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</si>
  <si>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</si>
  <si>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</si>
  <si>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</si>
  <si>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</si>
  <si>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</si>
  <si>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</si>
  <si>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</si>
  <si>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</si>
  <si>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</si>
  <si>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</si>
  <si>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</si>
  <si>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</si>
  <si>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</si>
  <si>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</si>
  <si>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</si>
  <si>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</si>
  <si>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</si>
  <si>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</si>
  <si>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</si>
  <si>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</si>
  <si>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</si>
  <si>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</si>
  <si>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</si>
  <si>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</si>
  <si>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</si>
  <si>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</si>
  <si>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</si>
  <si>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</si>
  <si>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</si>
  <si>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</si>
  <si>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</si>
  <si>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</si>
  <si>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</si>
  <si>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</si>
  <si>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</si>
  <si>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</si>
  <si>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</si>
  <si>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</si>
  <si>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</si>
  <si>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</si>
  <si>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</si>
  <si>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</si>
  <si>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</si>
  <si>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</si>
  <si>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</si>
  <si>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</si>
  <si>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</si>
  <si>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</si>
  <si>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</si>
  <si>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</si>
  <si>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</si>
  <si>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</si>
  <si>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</si>
  <si>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</si>
  <si>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</si>
  <si>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</si>
  <si>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</si>
  <si>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</si>
  <si>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</si>
  <si>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</si>
  <si>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</si>
  <si>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</si>
  <si>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</si>
  <si>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</si>
  <si>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</si>
  <si>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</si>
  <si>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</si>
  <si>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</si>
  <si>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</si>
  <si>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</si>
  <si>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</si>
  <si>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</si>
  <si>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</si>
  <si>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</si>
  <si>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</si>
  <si>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</si>
  <si>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</si>
  <si>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</si>
  <si>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</si>
  <si>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</si>
  <si>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</si>
  <si>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</si>
  <si>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</si>
  <si>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</si>
  <si>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</si>
  <si>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</si>
  <si>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</si>
  <si>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</si>
  <si>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</si>
  <si>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</si>
  <si>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</si>
  <si>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</si>
  <si>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</si>
  <si>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</si>
  <si>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</si>
  <si>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</si>
  <si>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</si>
  <si>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</si>
  <si>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</si>
  <si>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</si>
  <si>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</si>
  <si>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</si>
  <si>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</si>
  <si>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</si>
  <si>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</si>
  <si>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</si>
  <si>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</si>
  <si>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</si>
  <si>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</si>
  <si>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</si>
  <si>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</si>
  <si>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</si>
  <si>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</si>
  <si>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</si>
  <si>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</si>
  <si>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</si>
  <si>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</si>
  <si>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</si>
  <si>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</si>
  <si>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</si>
  <si>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</si>
  <si>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</si>
  <si>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</si>
  <si>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</si>
  <si>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</si>
  <si>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</si>
  <si>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</si>
  <si>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</si>
  <si>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</si>
  <si>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</si>
  <si>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</si>
  <si>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</si>
  <si>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</si>
  <si>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</si>
  <si>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</si>
  <si>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</si>
  <si>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</si>
  <si>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</si>
  <si>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</si>
  <si>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</si>
  <si>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</si>
  <si>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</si>
  <si>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</si>
  <si>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</si>
  <si>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</si>
  <si>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</si>
  <si>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</si>
  <si>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</si>
  <si>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</si>
  <si>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</si>
  <si>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</si>
  <si>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</si>
  <si>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</si>
  <si>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</si>
  <si>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</si>
  <si>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</si>
  <si>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</si>
  <si>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</si>
  <si>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</si>
  <si>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</si>
  <si>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</si>
  <si>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</si>
  <si>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</si>
  <si>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</si>
  <si>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</si>
  <si>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</si>
  <si>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</si>
  <si>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</si>
  <si>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</si>
  <si>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</si>
  <si>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</si>
  <si>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</si>
  <si>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</si>
  <si>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</si>
  <si>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</si>
  <si>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</si>
  <si>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</si>
  <si>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</si>
  <si>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</si>
  <si>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</si>
  <si>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</si>
  <si>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</si>
  <si>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</si>
  <si>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</si>
  <si>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</si>
  <si>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</si>
  <si>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</si>
  <si>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</si>
  <si>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</si>
  <si>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</si>
  <si>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</si>
  <si>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</si>
  <si>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</si>
  <si>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</si>
  <si>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</si>
  <si>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</si>
  <si>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</si>
  <si>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</si>
  <si>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</si>
  <si>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</si>
  <si>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</si>
  <si>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</si>
  <si>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</si>
  <si>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</si>
  <si>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</si>
  <si>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</si>
  <si>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</si>
  <si>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</si>
  <si>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</si>
  <si>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</si>
  <si>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</si>
  <si>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</si>
  <si>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</si>
  <si>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</si>
  <si>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</si>
  <si>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</si>
  <si>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</si>
  <si>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</si>
  <si>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</si>
  <si>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</si>
  <si>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</si>
  <si>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</si>
  <si>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</si>
  <si>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</si>
  <si>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</si>
  <si>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</si>
  <si>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</si>
  <si>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</si>
  <si>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</si>
  <si>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</si>
  <si>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</si>
  <si>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</si>
  <si>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</si>
  <si>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</si>
  <si>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</si>
  <si>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</si>
  <si>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</si>
  <si>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</si>
  <si>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</si>
  <si>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</si>
  <si>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</si>
  <si>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</si>
  <si>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</si>
  <si>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</si>
  <si>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</si>
  <si>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</si>
  <si>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</si>
  <si>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</si>
  <si>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</si>
  <si>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</si>
  <si>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</si>
  <si>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</si>
  <si>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</si>
  <si>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</si>
  <si>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</si>
  <si>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</si>
  <si>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</si>
  <si>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</si>
  <si>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</si>
  <si>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</si>
  <si>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</si>
  <si>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</si>
  <si>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</si>
  <si>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</si>
  <si>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</si>
  <si>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</si>
  <si>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</si>
  <si>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</si>
  <si>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</si>
  <si>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</si>
  <si>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</si>
  <si>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</si>
  <si>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</si>
  <si>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</si>
  <si>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</si>
  <si>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</si>
  <si>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</si>
  <si>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</si>
  <si>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</si>
  <si>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</si>
  <si>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</si>
  <si>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</si>
  <si>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</si>
  <si>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</si>
  <si>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</si>
  <si>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</si>
  <si>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</si>
  <si>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</si>
  <si>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</si>
  <si>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</si>
  <si>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</si>
  <si>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</si>
  <si>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</si>
  <si>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</si>
  <si>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</si>
  <si>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</si>
  <si>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</si>
  <si>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</si>
  <si>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</si>
  <si>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</si>
  <si>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</si>
  <si>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</si>
  <si>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</si>
  <si>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</si>
  <si>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</si>
  <si>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</si>
  <si>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</si>
  <si>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</si>
  <si>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</si>
  <si>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</si>
  <si>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</si>
  <si>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</si>
  <si>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</si>
  <si>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</si>
  <si>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</si>
  <si>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</si>
  <si>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</si>
  <si>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</si>
  <si>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</si>
  <si>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</si>
  <si>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</si>
  <si>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</si>
  <si>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</si>
  <si>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</si>
  <si>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</si>
  <si>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</si>
  <si>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</si>
  <si>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</si>
  <si>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</si>
  <si>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</si>
  <si>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</si>
  <si>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</si>
  <si>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</si>
  <si>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</si>
  <si>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</si>
  <si>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</si>
  <si>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</si>
  <si>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</si>
  <si>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</si>
  <si>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</si>
  <si>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</si>
  <si>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</si>
  <si>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</si>
  <si>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</si>
  <si>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</si>
  <si>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</si>
  <si>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</si>
  <si>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</si>
  <si>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</si>
  <si>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</si>
  <si>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</si>
  <si>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</si>
  <si>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</si>
  <si>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</si>
  <si>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</si>
  <si>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</si>
  <si>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</si>
  <si>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</si>
  <si>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</si>
  <si>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</si>
  <si>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</si>
  <si>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</si>
  <si>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</si>
  <si>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</si>
  <si>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</si>
  <si>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</si>
  <si>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</si>
  <si>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</si>
  <si>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</si>
  <si>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</si>
  <si>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</si>
  <si>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</si>
  <si>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</si>
  <si>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</si>
  <si>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</si>
  <si>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</si>
  <si>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</si>
  <si>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</si>
  <si>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</si>
  <si>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</si>
  <si>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</si>
  <si>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</si>
  <si>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</si>
  <si>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</si>
  <si>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</si>
  <si>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</si>
  <si>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</si>
  <si>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</si>
  <si>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</si>
  <si>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</si>
  <si>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</si>
  <si>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</si>
  <si>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</si>
  <si>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</si>
  <si>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</si>
  <si>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</si>
  <si>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</si>
  <si>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</si>
  <si>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</si>
  <si>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</si>
  <si>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</si>
  <si>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</si>
  <si>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</si>
  <si>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</si>
  <si>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</si>
  <si>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</si>
  <si>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</si>
  <si>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</si>
  <si>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</si>
  <si>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</si>
  <si>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</si>
  <si>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</si>
  <si>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</si>
  <si>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</si>
  <si>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</si>
  <si>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</si>
  <si>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</si>
  <si>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</si>
  <si>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</si>
  <si>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</si>
  <si>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</si>
  <si>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</si>
  <si>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</si>
  <si>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</si>
  <si>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</si>
  <si>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</si>
  <si>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</si>
  <si>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</si>
  <si>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</si>
  <si>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</si>
  <si>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</si>
  <si>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</si>
  <si>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</si>
  <si>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</si>
  <si>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</si>
  <si>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</si>
  <si>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</si>
  <si>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</si>
  <si>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</si>
  <si>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</si>
  <si>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</si>
  <si>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</si>
  <si>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</si>
  <si>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</si>
  <si>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</si>
  <si>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</si>
  <si>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</si>
  <si>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</si>
  <si>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</si>
  <si>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</si>
  <si>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</si>
  <si>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</si>
  <si>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</si>
  <si>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</si>
  <si>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</si>
  <si>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</si>
  <si>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</si>
  <si>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</si>
  <si>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</si>
  <si>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</si>
  <si>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</si>
  <si>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</si>
  <si>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</si>
  <si>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</si>
  <si>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</si>
  <si>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</si>
  <si>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</si>
  <si>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</si>
  <si>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</si>
  <si>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</si>
  <si>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</si>
  <si>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</si>
  <si>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</si>
  <si>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</si>
  <si>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</si>
  <si>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</si>
  <si>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</si>
  <si>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</si>
  <si>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</si>
  <si>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</si>
  <si>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</si>
  <si>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</si>
  <si>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</si>
  <si>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</si>
  <si>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</si>
  <si>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</si>
  <si>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</si>
  <si>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</si>
  <si>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</si>
  <si>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</si>
  <si>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</si>
  <si>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</si>
  <si>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</si>
  <si>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</si>
  <si>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</si>
  <si>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</si>
  <si>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</si>
  <si>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</si>
  <si>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</si>
  <si>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</si>
  <si>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</si>
  <si>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</si>
  <si>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</si>
  <si>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</si>
  <si>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</si>
  <si>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</si>
  <si>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</si>
  <si>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</si>
  <si>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</si>
  <si>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</si>
  <si>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</si>
  <si>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</si>
  <si>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</si>
  <si>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</si>
  <si>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</si>
  <si>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</si>
  <si>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</si>
  <si>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</si>
  <si>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</si>
  <si>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</si>
  <si>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</si>
  <si>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</si>
  <si>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</si>
  <si>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</si>
  <si>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</si>
  <si>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</si>
  <si>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</si>
  <si>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</si>
  <si>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</si>
  <si>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</si>
  <si>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</si>
  <si>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</si>
  <si>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</si>
  <si>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</si>
  <si>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</si>
  <si>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</si>
  <si>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</si>
  <si>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</si>
  <si>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</si>
  <si>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</si>
  <si>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</si>
  <si>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</si>
  <si>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</si>
  <si>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</si>
  <si>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</si>
  <si>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</si>
  <si>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</si>
  <si>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</si>
  <si>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</si>
  <si>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</si>
  <si>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</si>
  <si>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</si>
  <si>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</si>
  <si>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</si>
  <si>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</si>
  <si>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</si>
  <si>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</si>
  <si>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</si>
  <si>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</si>
  <si>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</si>
  <si>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</si>
  <si>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</si>
  <si>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</si>
  <si>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</si>
  <si>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</si>
  <si>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</si>
  <si>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</si>
  <si>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</si>
  <si>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</si>
  <si>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</si>
  <si>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</si>
  <si>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</si>
  <si>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</si>
  <si>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</si>
  <si>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</si>
  <si>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</si>
  <si>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</si>
  <si>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</si>
  <si>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</si>
  <si>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</si>
  <si>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</si>
  <si>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</si>
  <si>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</si>
  <si>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</si>
  <si>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</si>
  <si>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</si>
  <si>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</si>
  <si>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</si>
  <si>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</si>
  <si>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</si>
  <si>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</si>
  <si>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</si>
  <si>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</si>
  <si>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</si>
  <si>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</si>
  <si>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</si>
  <si>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</si>
  <si>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</si>
  <si>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</si>
  <si>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</si>
  <si>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</si>
  <si>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</si>
  <si>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</si>
  <si>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</si>
  <si>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</si>
  <si>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</si>
  <si>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</si>
  <si>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</si>
  <si>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</si>
  <si>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</si>
  <si>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</si>
  <si>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</si>
  <si>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</si>
  <si>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</si>
  <si>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</si>
  <si>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</si>
  <si>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</si>
  <si>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</si>
  <si>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</si>
  <si>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</si>
  <si>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</si>
  <si>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</si>
  <si>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</si>
  <si>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</si>
  <si>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</si>
  <si>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</si>
  <si>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</si>
  <si>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</si>
  <si>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</si>
  <si>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</si>
  <si>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</si>
  <si>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</si>
  <si>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</si>
  <si>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</si>
  <si>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</si>
  <si>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</si>
  <si>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</si>
  <si>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</si>
  <si>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</si>
  <si>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</si>
  <si>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</si>
  <si>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</si>
  <si>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</si>
  <si>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</si>
  <si>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</si>
  <si>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</si>
  <si>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</si>
  <si>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</si>
  <si>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</si>
  <si>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</si>
  <si>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</si>
  <si>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</si>
  <si>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</si>
  <si>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</si>
  <si>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</si>
  <si>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</si>
  <si>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</si>
  <si>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</si>
  <si>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</si>
  <si>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</si>
  <si>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</si>
  <si>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</si>
  <si>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</si>
  <si>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</si>
  <si>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</si>
  <si>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</si>
  <si>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</si>
  <si>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</si>
  <si>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</si>
  <si>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</si>
  <si>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</si>
  <si>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</si>
  <si>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</si>
  <si>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</si>
  <si>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</si>
  <si>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</si>
  <si>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</si>
  <si>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</si>
  <si>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</si>
  <si>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</si>
  <si>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</si>
  <si>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</si>
  <si>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</si>
  <si>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</si>
  <si>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</si>
  <si>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</si>
  <si>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</si>
  <si>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</si>
  <si>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</si>
  <si>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</si>
  <si>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</si>
  <si>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</si>
  <si>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</si>
  <si>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</si>
  <si>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</si>
  <si>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</si>
  <si>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</si>
  <si>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</si>
  <si>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</si>
  <si>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</si>
  <si>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</si>
  <si>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</si>
  <si>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</si>
  <si>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</si>
  <si>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</si>
  <si>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</si>
  <si>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</si>
  <si>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</si>
  <si>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</si>
  <si>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</si>
  <si>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</si>
  <si>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</si>
  <si>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</si>
  <si>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</si>
  <si>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</si>
  <si>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</si>
  <si>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</si>
  <si>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</si>
  <si>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</si>
  <si>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</si>
  <si>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</si>
  <si>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</si>
  <si>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</si>
  <si>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</si>
  <si>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</si>
  <si>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</si>
  <si>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</si>
  <si>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</si>
  <si>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</si>
  <si>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</si>
  <si>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</si>
  <si>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</si>
  <si>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</si>
  <si>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</si>
  <si>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</si>
  <si>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</si>
  <si>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</si>
  <si>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</si>
  <si>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</si>
  <si>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</si>
  <si>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</si>
  <si>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</si>
  <si>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</si>
  <si>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</si>
  <si>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</si>
  <si>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</si>
  <si>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</si>
  <si>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</si>
  <si>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</si>
  <si>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</si>
  <si>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</si>
  <si>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</si>
  <si>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</si>
  <si>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</si>
  <si>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</si>
  <si>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</si>
  <si>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</si>
  <si>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</si>
  <si>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</si>
  <si>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</si>
  <si>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</si>
  <si>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</si>
  <si>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</si>
  <si>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</si>
  <si>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</si>
  <si>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</si>
  <si>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</si>
  <si>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</si>
  <si>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</si>
  <si>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</si>
  <si>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</si>
  <si>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</si>
  <si>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</si>
  <si>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</si>
  <si>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</si>
  <si>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</si>
  <si>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</si>
  <si>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</si>
  <si>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</si>
  <si>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</si>
  <si>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</si>
  <si>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</si>
  <si>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</si>
  <si>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</si>
  <si>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</si>
  <si>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</si>
  <si>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</si>
  <si>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</si>
  <si>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</si>
  <si>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</si>
  <si>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</si>
  <si>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</si>
  <si>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</si>
  <si>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</si>
  <si>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</si>
  <si>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</si>
  <si>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</si>
  <si>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</si>
  <si>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</si>
  <si>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</si>
  <si>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</si>
  <si>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</si>
  <si>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</si>
  <si>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</si>
  <si>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</si>
  <si>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</si>
  <si>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</si>
  <si>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</si>
  <si>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</si>
  <si>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</si>
  <si>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</si>
  <si>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</si>
  <si>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</si>
  <si>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</si>
  <si>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</si>
  <si>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</si>
  <si>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</si>
  <si>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</si>
  <si>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</si>
  <si>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</si>
  <si>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</si>
  <si>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</si>
  <si>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</si>
  <si>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</si>
  <si>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</si>
  <si>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</si>
  <si>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</si>
  <si>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</si>
  <si>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</si>
  <si>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</si>
  <si>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</si>
  <si>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</si>
  <si>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</si>
  <si>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</si>
  <si>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</si>
  <si>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</si>
  <si>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</si>
  <si>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</si>
  <si>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</si>
  <si>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</si>
  <si>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</si>
  <si>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</si>
  <si>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</si>
  <si>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</si>
  <si>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</si>
  <si>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</si>
  <si>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</si>
  <si>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</si>
  <si>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</si>
  <si>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</si>
  <si>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</si>
  <si>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</si>
  <si>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</si>
  <si>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</si>
  <si>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</si>
  <si>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</si>
  <si>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</si>
  <si>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</si>
  <si>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</si>
  <si>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</si>
  <si>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</si>
  <si>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</si>
  <si>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</si>
  <si>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</si>
  <si>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</si>
  <si>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</si>
  <si>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</si>
  <si>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</si>
  <si>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</si>
  <si>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</si>
  <si>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</si>
  <si>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</si>
  <si>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</si>
  <si>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</si>
  <si>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</si>
  <si>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</si>
  <si>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</si>
  <si>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</si>
  <si>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</si>
  <si>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</si>
  <si>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</si>
  <si>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</si>
  <si>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</si>
  <si>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</si>
  <si>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</si>
  <si>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</si>
  <si>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</si>
  <si>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</si>
  <si>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</si>
  <si>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</si>
  <si>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</si>
  <si>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</si>
  <si>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</si>
  <si>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</si>
  <si>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</si>
  <si>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</si>
  <si>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</si>
  <si>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</si>
  <si>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</si>
  <si>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</si>
  <si>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</si>
  <si>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</si>
  <si>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</si>
  <si>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</si>
  <si>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</si>
  <si>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</si>
  <si>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</si>
  <si>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</si>
  <si>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</si>
  <si>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</si>
  <si>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</si>
  <si>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</si>
  <si>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</si>
  <si>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</si>
  <si>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</si>
  <si>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</si>
  <si>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</si>
  <si>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</si>
  <si>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</si>
  <si>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</si>
  <si>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</si>
  <si>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</si>
  <si>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</si>
  <si>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</si>
  <si>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</si>
  <si>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</si>
  <si>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</si>
  <si>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</si>
  <si>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</si>
  <si>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</si>
  <si>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</si>
  <si>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</si>
  <si>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</si>
  <si>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</si>
  <si>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</si>
  <si>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</si>
  <si>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</si>
  <si>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</si>
  <si>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</si>
  <si>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</si>
  <si>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</si>
  <si>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</si>
  <si>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</si>
  <si>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</si>
  <si>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</si>
  <si>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</si>
  <si>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</si>
  <si>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</si>
  <si>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</si>
  <si>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</si>
  <si>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</si>
  <si>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</si>
  <si>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</si>
  <si>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</si>
  <si>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</si>
  <si>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</si>
  <si>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</si>
  <si>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</si>
  <si>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</si>
  <si>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</si>
  <si>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</si>
  <si>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</si>
  <si>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</si>
  <si>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</si>
  <si>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</si>
  <si>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</si>
  <si>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</si>
  <si>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</si>
  <si>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</si>
  <si>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</si>
  <si>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</si>
  <si>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</si>
  <si>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</si>
  <si>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</si>
  <si>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</si>
  <si>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</si>
  <si>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</si>
  <si>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</si>
  <si>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</si>
  <si>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</si>
  <si>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</si>
  <si>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</si>
  <si>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</si>
  <si>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</si>
  <si>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</si>
  <si>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</si>
  <si>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</si>
  <si>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</si>
  <si>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</si>
  <si>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</si>
  <si>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</si>
  <si>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</si>
  <si>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</si>
  <si>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</si>
  <si>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</si>
  <si>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</si>
  <si>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</si>
  <si>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</si>
  <si>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</si>
  <si>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</si>
  <si>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</si>
  <si>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</si>
  <si>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</si>
  <si>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</si>
  <si>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</si>
  <si>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</si>
  <si>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</si>
  <si>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</si>
  <si>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</si>
  <si>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</si>
  <si>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</si>
  <si>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</si>
  <si>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</si>
  <si>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</si>
  <si>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</si>
  <si>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</si>
  <si>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</si>
  <si>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</si>
  <si>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</si>
  <si>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</si>
  <si>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</si>
  <si>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</si>
  <si>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</si>
  <si>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</si>
  <si>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</si>
  <si>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</si>
  <si>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</si>
  <si>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</si>
  <si>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</si>
  <si>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</si>
  <si>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</si>
  <si>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</si>
  <si>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</si>
  <si>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</si>
  <si>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</si>
  <si>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</si>
  <si>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</si>
  <si>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</si>
  <si>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</si>
  <si>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</si>
  <si>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</si>
  <si>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</si>
  <si>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</si>
  <si>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</si>
  <si>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</si>
  <si>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</si>
  <si>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</si>
  <si>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</si>
  <si>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</si>
  <si>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</si>
  <si>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</si>
  <si>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</si>
  <si>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</si>
  <si>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</si>
  <si>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</si>
  <si>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</si>
  <si>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</si>
  <si>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</si>
  <si>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</si>
  <si>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</si>
  <si>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</si>
  <si>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</si>
  <si>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</si>
  <si>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</si>
  <si>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</si>
  <si>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</si>
  <si>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</si>
  <si>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</si>
  <si>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</si>
  <si>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</si>
  <si>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</si>
  <si>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</si>
  <si>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</si>
  <si>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</si>
  <si>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</si>
  <si>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</si>
  <si>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</si>
  <si>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</si>
  <si>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</si>
  <si>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</si>
  <si>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</si>
  <si>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</si>
  <si>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</si>
  <si>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</si>
  <si>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</si>
  <si>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</si>
  <si>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</si>
  <si>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</si>
  <si>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</si>
  <si>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</si>
  <si>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</si>
  <si>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</si>
  <si>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</si>
  <si>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</si>
  <si>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</si>
  <si>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</si>
  <si>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</si>
  <si>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</si>
  <si>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</si>
  <si>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</si>
  <si>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</si>
  <si>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</si>
  <si>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</si>
  <si>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</si>
  <si>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</si>
  <si>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</si>
  <si>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</si>
  <si>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</si>
  <si>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</si>
  <si>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</si>
  <si>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</si>
  <si>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</si>
  <si>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</si>
  <si>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</si>
  <si>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</si>
  <si>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</si>
  <si>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</si>
  <si>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</si>
  <si>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</si>
  <si>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</si>
  <si>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</si>
  <si>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</si>
  <si>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</si>
  <si>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</si>
  <si>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</si>
  <si>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</si>
  <si>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</si>
  <si>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</si>
  <si>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</si>
  <si>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</si>
  <si>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</si>
  <si>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</si>
  <si>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</si>
  <si>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</si>
  <si>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</si>
  <si>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</si>
  <si>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</si>
  <si>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</si>
  <si>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</si>
  <si>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</si>
  <si>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</si>
  <si>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</si>
  <si>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</si>
  <si>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</si>
  <si>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</si>
  <si>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</si>
  <si>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</si>
  <si>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</si>
  <si>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</si>
  <si>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</si>
  <si>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</si>
  <si>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</si>
  <si>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</si>
  <si>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</si>
  <si>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</si>
  <si>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</si>
  <si>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</si>
  <si>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</si>
  <si>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</si>
  <si>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</si>
  <si>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</si>
  <si>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</si>
  <si>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</si>
  <si>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</si>
  <si>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</si>
  <si>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</si>
  <si>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</si>
  <si>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</si>
  <si>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</si>
  <si>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</si>
  <si>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</si>
  <si>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</si>
  <si>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</si>
  <si>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</si>
  <si>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</si>
  <si>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</si>
  <si>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</si>
  <si>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</si>
  <si>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</si>
  <si>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</si>
  <si>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</si>
  <si>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</si>
  <si>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</si>
  <si>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</si>
  <si>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</si>
  <si>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</si>
  <si>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</si>
  <si>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</si>
  <si>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</si>
  <si>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</si>
  <si>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</si>
  <si>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</si>
  <si>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</si>
  <si>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</si>
  <si>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</si>
  <si>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</si>
  <si>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</si>
  <si>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</si>
  <si>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</si>
  <si>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</si>
  <si>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</si>
  <si>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</si>
  <si>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</si>
  <si>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</si>
  <si>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</si>
  <si>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</si>
  <si>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</si>
  <si>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</si>
  <si>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</si>
  <si>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</si>
  <si>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</si>
  <si>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</si>
  <si>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</si>
  <si>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</si>
  <si>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</si>
  <si>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</si>
  <si>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</si>
  <si>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</si>
  <si>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</si>
  <si>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</si>
  <si>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</si>
  <si>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</si>
  <si>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</si>
  <si>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</si>
  <si>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</si>
  <si>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</si>
  <si>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</si>
  <si>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</si>
  <si>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</si>
  <si>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</si>
  <si>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</si>
  <si>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</si>
  <si>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</si>
  <si>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</si>
  <si>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</si>
  <si>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</si>
  <si>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</si>
  <si>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</si>
  <si>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</si>
  <si>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</si>
  <si>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</si>
  <si>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</si>
  <si>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</si>
  <si>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</si>
  <si>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</si>
  <si>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</si>
  <si>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</si>
  <si>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</si>
  <si>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</si>
  <si>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</si>
  <si>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</si>
  <si>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</si>
  <si>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</si>
  <si>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</si>
  <si>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</si>
  <si>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</si>
  <si>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</si>
  <si>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</si>
  <si>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</si>
  <si>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</si>
  <si>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</si>
  <si>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</si>
  <si>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</si>
  <si>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</si>
  <si>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</si>
  <si>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</si>
  <si>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</si>
  <si>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</si>
  <si>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</si>
  <si>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</si>
  <si>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</si>
  <si>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</si>
  <si>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</si>
  <si>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</si>
  <si>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</si>
  <si>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</si>
  <si>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</si>
  <si>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</si>
  <si>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</si>
  <si>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</si>
  <si>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</si>
  <si>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</si>
  <si>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</si>
  <si>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</si>
  <si>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</si>
  <si>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</si>
  <si>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</si>
  <si>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</si>
  <si>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</si>
  <si>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</si>
  <si>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</si>
  <si>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</si>
  <si>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</si>
  <si>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</si>
  <si>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</si>
  <si>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</si>
  <si>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</si>
  <si>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</si>
  <si>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</si>
  <si>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</si>
  <si>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</si>
  <si>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</si>
  <si>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</si>
  <si>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</si>
  <si>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</si>
  <si>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</si>
  <si>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</si>
  <si>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</si>
  <si>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</si>
  <si>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</si>
  <si>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</si>
  <si>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</si>
  <si>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</si>
  <si>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</si>
  <si>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</si>
  <si>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</si>
  <si>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</si>
  <si>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</si>
  <si>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</si>
  <si>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</si>
  <si>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</si>
  <si>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</si>
  <si>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</si>
  <si>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</si>
  <si>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</si>
  <si>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</si>
  <si>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</si>
  <si>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</si>
  <si>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</si>
  <si>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</si>
  <si>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</si>
  <si>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</si>
  <si>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</si>
  <si>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</si>
  <si>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</si>
  <si>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</si>
  <si>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</si>
  <si>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</si>
  <si>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</si>
  <si>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</si>
  <si>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</si>
  <si>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</si>
  <si>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</si>
  <si>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</si>
  <si>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</si>
  <si>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</si>
  <si>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</si>
  <si>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</si>
  <si>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</si>
  <si>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</si>
  <si>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</si>
  <si>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</si>
  <si>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</si>
  <si>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</si>
  <si>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</si>
  <si>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</si>
  <si>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</si>
  <si>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</si>
  <si>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</si>
  <si>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</si>
  <si>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</si>
  <si>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</si>
  <si>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</si>
  <si>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</si>
  <si>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</si>
  <si>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</si>
  <si>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</si>
  <si>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</si>
  <si>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</si>
  <si>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</si>
  <si>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</si>
  <si>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</si>
  <si>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</si>
  <si>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</si>
  <si>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</si>
  <si>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</si>
  <si>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</si>
  <si>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</si>
  <si>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</si>
  <si>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</si>
  <si>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</si>
  <si>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</si>
  <si>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</si>
  <si>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</si>
  <si>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</si>
  <si>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</si>
  <si>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</si>
  <si>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</si>
  <si>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</si>
  <si>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</si>
  <si>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</si>
  <si>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</si>
  <si>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</si>
  <si>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</si>
  <si>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</si>
  <si>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</si>
  <si>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</si>
  <si>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</si>
  <si>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</si>
  <si>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</si>
  <si>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</si>
  <si>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</si>
  <si>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</si>
  <si>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</si>
  <si>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</si>
  <si>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</si>
  <si>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</si>
  <si>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</si>
  <si>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</si>
  <si>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</si>
  <si>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</si>
  <si>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</si>
  <si>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</si>
  <si>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</si>
  <si>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</si>
  <si>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</si>
  <si>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</si>
  <si>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</si>
  <si>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</si>
  <si>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</si>
  <si>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</si>
  <si>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</si>
  <si>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</si>
  <si>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</si>
  <si>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</si>
  <si>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</si>
  <si>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</si>
  <si>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</si>
  <si>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</si>
  <si>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</si>
  <si>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</si>
  <si>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</si>
  <si>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</si>
  <si>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</si>
  <si>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</si>
  <si>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</si>
  <si>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</si>
  <si>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</si>
  <si>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</si>
  <si>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</si>
  <si>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</si>
  <si>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</si>
  <si>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</si>
  <si>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</si>
  <si>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</si>
  <si>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</si>
  <si>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</si>
  <si>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</si>
  <si>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</si>
  <si>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</si>
  <si>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</si>
  <si>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</si>
  <si>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</si>
  <si>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</si>
  <si>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</si>
  <si>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</si>
  <si>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</si>
  <si>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</si>
  <si>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</si>
  <si>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</si>
  <si>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</si>
  <si>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</si>
  <si>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</si>
  <si>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</si>
  <si>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</si>
  <si>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</si>
  <si>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</si>
  <si>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</si>
  <si>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</si>
  <si>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</si>
  <si>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</si>
  <si>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</si>
  <si>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</si>
  <si>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</si>
  <si>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</si>
  <si>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</si>
  <si>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</si>
  <si>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</si>
  <si>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</si>
  <si>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</si>
  <si>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</si>
  <si>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</si>
  <si>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</si>
  <si>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</si>
  <si>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</si>
  <si>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</si>
  <si>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</si>
  <si>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</si>
  <si>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</si>
  <si>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</si>
  <si>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</si>
  <si>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</si>
  <si>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</si>
  <si>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</si>
  <si>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</si>
  <si>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</si>
  <si>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</si>
  <si>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</si>
  <si>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</si>
  <si>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</si>
  <si>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</si>
  <si>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</si>
  <si>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</si>
  <si>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</si>
  <si>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</si>
  <si>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</si>
  <si>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</si>
  <si>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</si>
  <si>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</si>
  <si>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</si>
  <si>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</si>
  <si>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</si>
  <si>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</si>
  <si>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</si>
  <si>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</si>
  <si>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</si>
  <si>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</si>
  <si>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</si>
  <si>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</si>
  <si>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</si>
  <si>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</si>
  <si>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</si>
  <si>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</si>
  <si>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</si>
  <si>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</si>
  <si>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</si>
  <si>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</si>
  <si>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</si>
  <si>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</si>
  <si>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</si>
  <si>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</si>
  <si>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</si>
  <si>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</si>
  <si>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</si>
  <si>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</si>
  <si>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</si>
  <si>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</si>
  <si>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</si>
  <si>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</si>
  <si>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</si>
  <si>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</si>
  <si>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</si>
  <si>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</si>
  <si>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</si>
  <si>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</si>
  <si>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</si>
  <si>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</si>
  <si>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</si>
  <si>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</si>
  <si>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</si>
  <si>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</si>
  <si>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</si>
  <si>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</si>
  <si>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</si>
  <si>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</si>
  <si>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</si>
  <si>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</si>
  <si>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</si>
  <si>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</si>
  <si>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</si>
  <si>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</si>
  <si>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</si>
  <si>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</si>
  <si>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</si>
  <si>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</si>
  <si>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</si>
  <si>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</si>
  <si>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</si>
  <si>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</si>
  <si>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</si>
  <si>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</si>
  <si>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</si>
  <si>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</si>
  <si>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</si>
  <si>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</si>
  <si>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</si>
  <si>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</si>
  <si>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</si>
  <si>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</si>
  <si>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</si>
  <si>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</si>
  <si>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</si>
  <si>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</si>
  <si>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</si>
  <si>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</si>
  <si>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</si>
  <si>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</si>
  <si>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</si>
  <si>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</si>
  <si>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</si>
  <si>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</si>
  <si>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</si>
  <si>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</si>
  <si>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</si>
  <si>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</si>
  <si>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</si>
  <si>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</si>
  <si>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</si>
  <si>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</si>
  <si>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</si>
  <si>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</si>
  <si>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</si>
  <si>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</si>
  <si>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</si>
  <si>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</si>
  <si>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</si>
  <si>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</si>
  <si>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</si>
  <si>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</si>
  <si>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</si>
  <si>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</si>
  <si>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</si>
  <si>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</si>
  <si>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</si>
  <si>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</si>
  <si>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</si>
  <si>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</si>
  <si>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</si>
  <si>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</si>
  <si>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</si>
  <si>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</si>
  <si>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</si>
  <si>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</si>
  <si>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</si>
  <si>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</si>
  <si>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</si>
  <si>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</si>
  <si>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</si>
  <si>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</si>
  <si>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</si>
  <si>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</si>
  <si>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</si>
  <si>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</si>
  <si>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</si>
  <si>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</si>
  <si>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</si>
  <si>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</si>
  <si>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</si>
  <si>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</si>
  <si>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</si>
  <si>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</si>
  <si>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</si>
  <si>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</si>
  <si>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</si>
  <si>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</si>
  <si>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</si>
  <si>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</si>
  <si>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</si>
  <si>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</si>
  <si>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</si>
  <si>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</si>
  <si>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</si>
  <si>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</si>
  <si>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</si>
  <si>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</si>
  <si>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</si>
  <si>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</si>
  <si>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</si>
  <si>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</si>
  <si>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</si>
  <si>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</si>
  <si>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</si>
  <si>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</si>
  <si>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</si>
  <si>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</si>
  <si>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</si>
  <si>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</si>
  <si>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</si>
  <si>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</si>
  <si>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</si>
  <si>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</si>
  <si>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</si>
  <si>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</si>
  <si>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</si>
  <si>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</si>
  <si>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</si>
  <si>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</si>
  <si>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</si>
  <si>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</si>
  <si>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</si>
  <si>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</si>
  <si>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</si>
  <si>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</si>
  <si>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</si>
  <si>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</si>
  <si>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</si>
  <si>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</si>
  <si>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</si>
  <si>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</si>
  <si>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</si>
  <si>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</si>
  <si>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</si>
  <si>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</si>
  <si>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</si>
  <si>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</si>
  <si>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</si>
  <si>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</si>
  <si>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</si>
  <si>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</si>
  <si>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</si>
  <si>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</si>
  <si>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</si>
  <si>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</si>
  <si>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</si>
  <si>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</si>
  <si>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</si>
  <si>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</si>
  <si>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</si>
  <si>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</si>
  <si>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</si>
  <si>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</si>
  <si>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</si>
  <si>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</si>
  <si>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</si>
  <si>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</si>
  <si>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</si>
  <si>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</si>
  <si>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</si>
  <si>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</si>
  <si>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</si>
  <si>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</si>
  <si>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</si>
  <si>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</si>
  <si>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</si>
  <si>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</si>
  <si>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</si>
  <si>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</si>
  <si>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</si>
  <si>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</si>
  <si>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</si>
  <si>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</si>
  <si>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</si>
  <si>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</si>
  <si>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</si>
  <si>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</si>
  <si>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</si>
  <si>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</si>
  <si>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</si>
  <si>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</si>
  <si>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</si>
  <si>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</si>
  <si>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</si>
  <si>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</si>
  <si>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</si>
  <si>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</si>
  <si>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</si>
  <si>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</si>
  <si>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</si>
  <si>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</si>
  <si>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</si>
  <si>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</si>
  <si>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</si>
  <si>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</si>
  <si>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</si>
  <si>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</si>
  <si>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</si>
  <si>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</si>
  <si>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</si>
  <si>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</si>
  <si>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</si>
  <si>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</si>
  <si>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</si>
  <si>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</si>
  <si>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</si>
  <si>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</si>
  <si>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</si>
  <si>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</si>
  <si>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</si>
  <si>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</si>
  <si>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</si>
  <si>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</si>
  <si>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</si>
  <si>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</si>
  <si>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</si>
  <si>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</si>
  <si>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</si>
  <si>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</si>
  <si>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</si>
  <si>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</si>
  <si>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</si>
  <si>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</si>
  <si>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</si>
  <si>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</si>
  <si>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</si>
  <si>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</si>
  <si>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</si>
  <si>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</si>
  <si>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</si>
  <si>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</si>
  <si>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</si>
  <si>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</si>
  <si>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</si>
  <si>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</si>
  <si>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</si>
  <si>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</si>
  <si>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</si>
  <si>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</si>
  <si>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</si>
  <si>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</si>
  <si>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</si>
  <si>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</si>
  <si>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</si>
  <si>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</si>
  <si>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</si>
  <si>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</si>
  <si>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</si>
  <si>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</si>
  <si>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</si>
  <si>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</si>
  <si>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</si>
  <si>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</si>
  <si>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</si>
  <si>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</si>
  <si>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</si>
  <si>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</si>
  <si>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</si>
  <si>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</si>
  <si>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</si>
  <si>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</si>
  <si>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</si>
  <si>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</si>
  <si>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</si>
  <si>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</si>
  <si>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</si>
  <si>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</si>
  <si>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</si>
  <si>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</si>
  <si>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</si>
  <si>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</si>
  <si>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</si>
  <si>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</si>
  <si>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</si>
  <si>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</si>
  <si>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</si>
  <si>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</si>
  <si>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</si>
  <si>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</si>
  <si>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</si>
  <si>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</si>
  <si>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</si>
  <si>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</si>
  <si>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</si>
  <si>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</si>
  <si>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</si>
  <si>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</si>
  <si>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</si>
  <si>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</si>
  <si>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</si>
  <si>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</si>
  <si>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</si>
  <si>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</si>
  <si>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</si>
  <si>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</si>
  <si>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</si>
  <si>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</si>
  <si>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</si>
  <si>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</si>
  <si>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</si>
  <si>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</si>
  <si>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</si>
  <si>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</si>
  <si>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</si>
  <si>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</si>
  <si>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</si>
  <si>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</si>
  <si>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</si>
  <si>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</si>
  <si>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</si>
  <si>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</si>
  <si>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</si>
  <si>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</si>
  <si>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</si>
  <si>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</si>
  <si>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</si>
  <si>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</si>
  <si>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</si>
  <si>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</si>
  <si>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</si>
  <si>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</si>
  <si>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</si>
  <si>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</si>
  <si>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</si>
  <si>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</si>
  <si>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</si>
  <si>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</si>
  <si>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</si>
  <si>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</si>
  <si>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</si>
  <si>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</si>
  <si>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</si>
  <si>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</si>
  <si>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</si>
  <si>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</si>
  <si>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</si>
  <si>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</si>
  <si>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</si>
  <si>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</si>
  <si>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</si>
  <si>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</si>
  <si>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</si>
  <si>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</si>
  <si>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</si>
  <si>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</si>
  <si>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</si>
  <si>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</si>
  <si>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</si>
  <si>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</si>
  <si>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</si>
  <si>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</si>
  <si>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</si>
  <si>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</si>
  <si>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</si>
  <si>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</si>
  <si>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</si>
  <si>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</si>
  <si>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</si>
  <si>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</si>
  <si>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</si>
  <si>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</si>
  <si>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</si>
  <si>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</si>
  <si>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</si>
  <si>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</si>
  <si>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</si>
  <si>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</si>
  <si>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</si>
  <si>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</si>
  <si>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</si>
  <si>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</si>
  <si>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</si>
  <si>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</si>
  <si>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</si>
  <si>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</si>
  <si>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</si>
  <si>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</si>
  <si>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</si>
  <si>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</si>
  <si>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</si>
  <si>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</si>
  <si>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</si>
  <si>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</si>
  <si>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</si>
  <si>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</si>
  <si>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</si>
  <si>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</si>
  <si>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</si>
  <si>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</si>
  <si>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</si>
  <si>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</si>
  <si>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</si>
  <si>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</si>
  <si>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</si>
  <si>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</si>
  <si>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</si>
  <si>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</si>
  <si>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</si>
  <si>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</si>
  <si>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</si>
  <si>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</si>
  <si>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</si>
  <si>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</si>
  <si>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</si>
  <si>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</si>
  <si>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</si>
  <si>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</si>
  <si>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</si>
  <si>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</si>
  <si>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</si>
  <si>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</si>
  <si>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</si>
  <si>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</si>
  <si>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</si>
  <si>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</si>
  <si>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</si>
  <si>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</si>
  <si>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</si>
  <si>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</si>
  <si>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</si>
  <si>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</si>
  <si>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</si>
  <si>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</si>
  <si>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</si>
  <si>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</si>
  <si>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</si>
  <si>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</si>
  <si>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</si>
  <si>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</si>
  <si>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</si>
  <si>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</si>
  <si>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</si>
  <si>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</si>
  <si>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</si>
  <si>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</si>
  <si>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</si>
  <si>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</si>
  <si>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</si>
  <si>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</si>
  <si>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</si>
  <si>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</si>
  <si>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</si>
  <si>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</si>
  <si>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</si>
  <si>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</si>
  <si>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</si>
  <si>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</si>
  <si>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</si>
  <si>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</si>
  <si>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</si>
  <si>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</si>
  <si>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</si>
  <si>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</si>
  <si>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</si>
  <si>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</si>
  <si>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</si>
  <si>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</si>
  <si>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</si>
  <si>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</si>
  <si>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</si>
  <si>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</si>
  <si>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</si>
  <si>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</si>
  <si>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</si>
  <si>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</si>
  <si>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</si>
  <si>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</si>
  <si>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</si>
  <si>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</si>
  <si>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</si>
  <si>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</si>
  <si>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</si>
  <si>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</si>
  <si>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</si>
  <si>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</si>
  <si>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</si>
  <si>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</si>
  <si>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</si>
  <si>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</si>
  <si>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</si>
  <si>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</si>
  <si>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</si>
  <si>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</si>
  <si>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</si>
  <si>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</si>
  <si>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</si>
  <si>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</si>
  <si>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</si>
  <si>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</si>
  <si>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</si>
  <si>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</si>
  <si>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</si>
  <si>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</si>
  <si>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</si>
  <si>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</si>
  <si>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</si>
  <si>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</si>
  <si>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</si>
  <si>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</si>
  <si>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</si>
  <si>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</si>
  <si>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</si>
  <si>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</si>
  <si>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</si>
  <si>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</si>
  <si>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</si>
  <si>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</si>
  <si>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</si>
  <si>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</si>
  <si>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</si>
  <si>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</si>
  <si>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</si>
  <si>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</si>
  <si>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</si>
  <si>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</si>
  <si>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</si>
  <si>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</si>
  <si>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</si>
  <si>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</si>
  <si>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</si>
  <si>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</si>
  <si>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</si>
  <si>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</si>
  <si>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</si>
  <si>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</si>
  <si>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</si>
  <si>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</si>
  <si>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</si>
  <si>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</si>
  <si>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</si>
  <si>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</si>
  <si>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</si>
  <si>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</si>
  <si>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</si>
  <si>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</si>
  <si>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</si>
  <si>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</si>
  <si>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</si>
  <si>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</si>
  <si>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</si>
  <si>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</si>
  <si>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</si>
  <si>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</si>
  <si>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</si>
  <si>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</si>
  <si>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</si>
  <si>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</si>
  <si>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</si>
  <si>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</si>
  <si>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</si>
  <si>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</si>
  <si>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</si>
  <si>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</si>
  <si>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</si>
  <si>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</si>
  <si>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</si>
  <si>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</si>
  <si>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</si>
  <si>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</si>
  <si>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</si>
  <si>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</si>
  <si>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</si>
  <si>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</si>
  <si>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</si>
  <si>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</si>
  <si>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</si>
  <si>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</si>
  <si>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</si>
  <si>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</si>
  <si>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</si>
  <si>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</si>
  <si>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</si>
  <si>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</si>
  <si>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</si>
  <si>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</si>
  <si>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</si>
  <si>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</si>
  <si>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</si>
  <si>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</si>
  <si>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</si>
  <si>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</si>
  <si>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</si>
  <si>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</si>
  <si>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</si>
  <si>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</si>
  <si>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</si>
  <si>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</si>
  <si>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</si>
  <si>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</si>
  <si>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</si>
  <si>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</si>
  <si>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</si>
  <si>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</si>
  <si>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</si>
  <si>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</si>
  <si>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</si>
  <si>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</si>
  <si>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</si>
  <si>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</si>
  <si>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</si>
  <si>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</si>
  <si>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</si>
  <si>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</si>
  <si>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</si>
  <si>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</si>
  <si>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</si>
  <si>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</si>
  <si>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</si>
  <si>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</si>
  <si>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</si>
  <si>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</si>
  <si>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</si>
  <si>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</si>
  <si>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</si>
  <si>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</si>
  <si>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</si>
  <si>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</si>
  <si>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</si>
  <si>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</si>
  <si>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</si>
  <si>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</si>
  <si>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</si>
  <si>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</si>
  <si>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</si>
  <si>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</si>
  <si>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</si>
  <si>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</si>
  <si>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</si>
  <si>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</si>
  <si>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</si>
  <si>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</si>
  <si>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</si>
  <si>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</si>
  <si>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</si>
  <si>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</si>
  <si>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</si>
  <si>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</si>
  <si>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</si>
  <si>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</si>
  <si>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</si>
  <si>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</si>
  <si>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</si>
  <si>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</si>
  <si>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</si>
  <si>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</si>
  <si>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</si>
  <si>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</si>
  <si>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</si>
  <si>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</si>
  <si>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</si>
  <si>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</si>
  <si>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</si>
  <si>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</si>
  <si>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</si>
  <si>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</si>
  <si>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</si>
  <si>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</si>
  <si>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</si>
  <si>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</si>
  <si>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</si>
  <si>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</si>
  <si>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</si>
  <si>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</si>
  <si>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</si>
  <si>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</si>
  <si>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</si>
  <si>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</si>
  <si>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</si>
  <si>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</si>
  <si>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</si>
  <si>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</si>
  <si>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</si>
  <si>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</si>
  <si>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</si>
  <si>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</si>
  <si>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</si>
  <si>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</si>
  <si>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</si>
  <si>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</si>
  <si>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</si>
  <si>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</si>
  <si>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</si>
  <si>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</si>
  <si>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</si>
  <si>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</si>
  <si>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</si>
  <si>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</si>
  <si>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</si>
  <si>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</si>
  <si>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</si>
  <si>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</si>
  <si>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</si>
  <si>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</si>
  <si>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</si>
  <si>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</si>
  <si>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</si>
  <si>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</si>
  <si>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</si>
  <si>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</si>
  <si>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</si>
  <si>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</si>
  <si>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</si>
  <si>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</si>
  <si>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</si>
  <si>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</si>
  <si>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</si>
  <si>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</si>
  <si>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</si>
  <si>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</si>
  <si>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</si>
  <si>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</si>
  <si>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</si>
  <si>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</si>
  <si>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</si>
  <si>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</si>
  <si>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</si>
  <si>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</si>
  <si>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</si>
  <si>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</si>
  <si>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</si>
  <si>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</si>
  <si>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</si>
  <si>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</si>
  <si>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</si>
  <si>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</si>
  <si>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</si>
  <si>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</si>
  <si>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</si>
  <si>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</si>
  <si>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</si>
  <si>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</si>
  <si>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</si>
  <si>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</si>
  <si>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</si>
  <si>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</si>
  <si>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</si>
  <si>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</si>
  <si>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</si>
  <si>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</si>
  <si>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</si>
  <si>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</si>
  <si>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</si>
  <si>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</si>
  <si>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</si>
  <si>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</si>
  <si>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</si>
  <si>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</si>
  <si>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</si>
  <si>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</si>
  <si>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</si>
  <si>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</si>
  <si>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</si>
  <si>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</si>
  <si>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</si>
  <si>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</si>
  <si>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</si>
  <si>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</si>
  <si>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</si>
  <si>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</si>
  <si>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</si>
  <si>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</si>
  <si>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</si>
  <si>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</si>
  <si>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</si>
  <si>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</si>
  <si>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</si>
  <si>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</si>
  <si>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</si>
  <si>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</si>
  <si>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</si>
  <si>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</si>
  <si>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</si>
  <si>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</si>
  <si>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</si>
  <si>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</si>
  <si>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</si>
  <si>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</si>
  <si>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</si>
  <si>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</si>
  <si>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</si>
  <si>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</si>
  <si>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</si>
  <si>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</si>
  <si>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</si>
  <si>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</si>
  <si>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</si>
  <si>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</si>
  <si>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</si>
  <si>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</si>
  <si>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</si>
  <si>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</si>
  <si>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</si>
  <si>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</si>
  <si>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</si>
  <si>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</si>
  <si>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</si>
  <si>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</si>
  <si>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</si>
  <si>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</si>
  <si>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</si>
  <si>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</si>
  <si>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</si>
  <si>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</si>
  <si>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</si>
  <si>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</si>
  <si>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</si>
  <si>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</si>
  <si>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</si>
  <si>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</si>
  <si>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</si>
  <si>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</si>
  <si>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</si>
  <si>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</si>
  <si>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</si>
  <si>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</si>
  <si>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</si>
  <si>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</si>
  <si>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</si>
  <si>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</si>
  <si>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</si>
  <si>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</si>
  <si>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</si>
  <si>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</si>
  <si>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</si>
  <si>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</si>
  <si>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</si>
  <si>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</si>
  <si>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</si>
  <si>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</si>
  <si>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</si>
  <si>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</si>
  <si>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</si>
  <si>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</si>
  <si>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</si>
  <si>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</si>
  <si>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</si>
  <si>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</si>
  <si>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</si>
  <si>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</si>
  <si>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</si>
  <si>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</si>
  <si>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</si>
  <si>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</si>
  <si>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</si>
  <si>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</si>
  <si>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</si>
  <si>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</si>
  <si>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</si>
  <si>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</si>
  <si>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</si>
  <si>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</si>
  <si>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</si>
  <si>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</si>
  <si>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</si>
  <si>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</si>
  <si>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</si>
  <si>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</si>
  <si>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</si>
  <si>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</si>
  <si>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</si>
  <si>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</si>
  <si>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</si>
  <si>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</si>
  <si>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</si>
  <si>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</si>
  <si>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</si>
  <si>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</si>
  <si>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</si>
  <si>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</si>
  <si>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</si>
  <si>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</si>
  <si>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</si>
  <si>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</si>
  <si>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</si>
  <si>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</si>
  <si>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</si>
  <si>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</si>
  <si>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</si>
  <si>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</si>
  <si>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</si>
  <si>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</si>
  <si>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</si>
  <si>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</si>
  <si>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</si>
  <si>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</si>
  <si>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</si>
  <si>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</si>
  <si>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</si>
  <si>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</si>
  <si>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</si>
  <si>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</si>
  <si>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</si>
  <si>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</si>
  <si>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</si>
  <si>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</si>
  <si>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</si>
  <si>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</si>
  <si>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</si>
  <si>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</si>
  <si>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</si>
  <si>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</si>
  <si>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</si>
  <si>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</si>
  <si>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</si>
  <si>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</si>
  <si>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</si>
  <si>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</si>
  <si>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</si>
  <si>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</si>
  <si>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</si>
  <si>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</si>
  <si>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</si>
  <si>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</si>
  <si>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</si>
  <si>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</si>
  <si>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</si>
  <si>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</si>
  <si>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</si>
  <si>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</si>
  <si>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</si>
  <si>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</si>
  <si>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</si>
  <si>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</si>
  <si>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</si>
  <si>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</si>
  <si>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</si>
  <si>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</si>
  <si>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</si>
  <si>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</si>
  <si>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</si>
  <si>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</si>
  <si>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</si>
  <si>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</si>
  <si>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</si>
  <si>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</si>
  <si>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</si>
  <si>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</si>
  <si>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</si>
  <si>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</si>
  <si>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</si>
  <si>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</si>
  <si>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</si>
  <si>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</si>
  <si>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</si>
  <si>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</si>
  <si>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</si>
  <si>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</si>
  <si>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</si>
  <si>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</si>
  <si>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</si>
  <si>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</si>
  <si>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</si>
  <si>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</si>
  <si>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</si>
  <si>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</si>
  <si>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</si>
  <si>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</si>
  <si>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</si>
  <si>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</si>
  <si>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</si>
  <si>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</si>
  <si>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</si>
  <si>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</si>
  <si>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</si>
  <si>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</si>
  <si>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</si>
  <si>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</si>
  <si>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</si>
  <si>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</si>
  <si>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</si>
  <si>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</si>
  <si>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</si>
  <si>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</si>
  <si>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</si>
  <si>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</si>
  <si>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</si>
  <si>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</si>
  <si>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</si>
  <si>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</si>
  <si>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</si>
  <si>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</si>
  <si>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</si>
  <si>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</si>
  <si>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</si>
  <si>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</si>
  <si>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</si>
  <si>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</si>
  <si>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</si>
  <si>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</si>
  <si>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</si>
  <si>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</si>
  <si>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</si>
  <si>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</si>
  <si>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</si>
  <si>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</si>
  <si>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</si>
  <si>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</si>
  <si>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</si>
  <si>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</si>
  <si>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</si>
  <si>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</si>
  <si>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</si>
  <si>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</si>
  <si>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</si>
  <si>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</si>
  <si>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</si>
  <si>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</si>
  <si>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</si>
  <si>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</si>
  <si>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</si>
  <si>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</si>
  <si>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</si>
  <si>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</si>
  <si>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</si>
  <si>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</si>
  <si>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</si>
  <si>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</si>
  <si>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</si>
  <si>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</si>
  <si>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</si>
  <si>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</si>
  <si>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</si>
  <si>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</si>
  <si>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</si>
  <si>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</si>
  <si>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</si>
  <si>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</si>
  <si>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</si>
  <si>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</si>
  <si>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</si>
  <si>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</si>
  <si>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</si>
  <si>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</si>
  <si>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</si>
  <si>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</si>
  <si>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</si>
  <si>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</si>
  <si>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</si>
  <si>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</si>
  <si>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</si>
  <si>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</si>
  <si>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</si>
  <si>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</si>
  <si>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</si>
  <si>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</si>
  <si>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</si>
  <si>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</si>
  <si>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</si>
  <si>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</si>
  <si>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</si>
  <si>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</si>
  <si>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</si>
  <si>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</si>
  <si>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</si>
  <si>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</si>
  <si>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</si>
  <si>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</si>
  <si>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</si>
  <si>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</si>
  <si>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</si>
  <si>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</si>
  <si>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</si>
  <si>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</si>
  <si>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</si>
  <si>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</si>
  <si>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</si>
  <si>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</si>
  <si>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</si>
  <si>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</si>
  <si>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</si>
  <si>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</si>
  <si>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</si>
  <si>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</si>
  <si>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</si>
  <si>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</si>
  <si>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</si>
  <si>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</si>
  <si>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</si>
  <si>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</si>
  <si>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</si>
  <si>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</si>
  <si>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</si>
  <si>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</si>
  <si>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</si>
  <si>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</si>
  <si>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</si>
  <si>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</si>
  <si>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</si>
  <si>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</si>
  <si>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</si>
  <si>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</si>
  <si>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</si>
  <si>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</si>
  <si>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</si>
  <si>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</si>
  <si>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</si>
  <si>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</si>
  <si>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</si>
  <si>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</si>
  <si>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</si>
  <si>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</si>
  <si>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</si>
  <si>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</si>
  <si>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</si>
  <si>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</si>
  <si>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</si>
  <si>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</si>
  <si>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</si>
  <si>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</si>
  <si>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</si>
  <si>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</si>
  <si>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</si>
  <si>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</si>
  <si>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</si>
  <si>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</si>
  <si>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</si>
  <si>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</si>
  <si>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</si>
  <si>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</si>
  <si>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</si>
  <si>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</si>
  <si>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</si>
  <si>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</si>
  <si>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</si>
  <si>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</si>
  <si>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</si>
  <si>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</si>
  <si>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</si>
  <si>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</si>
  <si>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</si>
  <si>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</si>
  <si>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</si>
  <si>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</si>
  <si>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</si>
  <si>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</si>
  <si>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</si>
  <si>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</si>
  <si>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</si>
  <si>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</si>
  <si>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</si>
  <si>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</si>
  <si>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</si>
  <si>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</si>
  <si>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</si>
  <si>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</si>
  <si>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</si>
  <si>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</si>
  <si>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</si>
  <si>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</si>
  <si>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</si>
  <si>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</si>
  <si>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</si>
  <si>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</si>
  <si>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</si>
  <si>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</si>
  <si>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</si>
  <si>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</si>
  <si>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</si>
  <si>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</si>
  <si>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</si>
  <si>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</si>
  <si>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</si>
  <si>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</si>
  <si>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</si>
  <si>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</si>
  <si>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</si>
  <si>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</si>
  <si>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</si>
  <si>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</si>
  <si>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</si>
  <si>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</si>
  <si>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</si>
  <si>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</si>
  <si>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</si>
  <si>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</si>
  <si>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</si>
  <si>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</si>
  <si>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</si>
  <si>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</si>
  <si>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</si>
  <si>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</si>
  <si>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</si>
  <si>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</si>
  <si>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</si>
  <si>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</si>
  <si>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</si>
  <si>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</si>
  <si>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</si>
  <si>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</si>
  <si>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</si>
  <si>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</si>
  <si>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</si>
  <si>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</si>
  <si>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</si>
  <si>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</si>
  <si>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</si>
  <si>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</si>
  <si>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</si>
  <si>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</si>
  <si>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</si>
  <si>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</si>
  <si>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</si>
  <si>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</si>
  <si>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</si>
  <si>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</si>
  <si>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</si>
  <si>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</si>
  <si>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</si>
  <si>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</si>
  <si>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</si>
  <si>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</si>
  <si>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</si>
  <si>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</si>
  <si>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</si>
  <si>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</si>
  <si>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</si>
  <si>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</si>
  <si>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</si>
  <si>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</si>
  <si>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</si>
  <si>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</si>
  <si>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</si>
  <si>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</si>
  <si>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</si>
  <si>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</si>
  <si>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</si>
  <si>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</si>
  <si>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</si>
  <si>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</si>
  <si>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</si>
  <si>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</si>
  <si>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</si>
  <si>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</si>
  <si>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</si>
  <si>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</si>
  <si>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</si>
  <si>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</si>
  <si>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</si>
  <si>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</si>
  <si>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</si>
  <si>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</si>
  <si>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</si>
  <si>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</si>
  <si>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</si>
  <si>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</si>
  <si>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</si>
  <si>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</si>
  <si>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</si>
  <si>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</si>
  <si>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</si>
  <si>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</si>
  <si>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</si>
  <si>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</si>
  <si>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</si>
  <si>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</si>
  <si>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</si>
  <si>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</si>
  <si>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</si>
  <si>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</si>
  <si>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</si>
  <si>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</si>
  <si>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</si>
  <si>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</si>
  <si>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</si>
  <si>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</si>
  <si>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</si>
  <si>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</si>
  <si>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</si>
  <si>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</si>
  <si>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</si>
  <si>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</si>
  <si>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</si>
  <si>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</si>
  <si>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</si>
  <si>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</si>
  <si>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</si>
  <si>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</si>
  <si>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</si>
  <si>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</si>
  <si>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</si>
  <si>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</si>
  <si>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</si>
  <si>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</si>
  <si>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</si>
  <si>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</si>
  <si>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</si>
  <si>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</si>
  <si>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</si>
  <si>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</si>
  <si>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</si>
  <si>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</si>
  <si>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</si>
  <si>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</si>
  <si>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</si>
  <si>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</si>
  <si>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</si>
  <si>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</si>
  <si>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</si>
  <si>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</si>
  <si>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</si>
  <si>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</si>
  <si>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</si>
  <si>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</si>
  <si>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</si>
  <si>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</si>
  <si>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</si>
  <si>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</si>
  <si>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</si>
  <si>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</si>
  <si>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</si>
  <si>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</si>
  <si>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</si>
  <si>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</si>
  <si>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</si>
  <si>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</si>
  <si>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</si>
  <si>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</si>
  <si>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</si>
  <si>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</si>
  <si>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</si>
  <si>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</si>
  <si>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</si>
  <si>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</si>
  <si>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</si>
  <si>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</si>
  <si>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</si>
  <si>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</si>
  <si>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</si>
  <si>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</si>
  <si>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</si>
  <si>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</si>
  <si>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</si>
  <si>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</si>
  <si>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</si>
  <si>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</si>
  <si>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</si>
  <si>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</si>
  <si>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</si>
  <si>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</si>
  <si>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</si>
  <si>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</si>
  <si>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</si>
  <si>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</si>
  <si>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</si>
  <si>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</si>
  <si>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</si>
  <si>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</si>
  <si>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</si>
  <si>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</si>
  <si>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</si>
  <si>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</si>
  <si>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</si>
  <si>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</si>
  <si>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</si>
  <si>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</si>
  <si>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</si>
  <si>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</si>
  <si>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</si>
  <si>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</si>
  <si>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</si>
  <si>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</si>
  <si>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</si>
  <si>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</si>
  <si>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</si>
  <si>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</si>
  <si>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</si>
  <si>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</si>
  <si>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</si>
  <si>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</si>
  <si>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</si>
  <si>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</si>
  <si>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</si>
  <si>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</si>
  <si>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</si>
  <si>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</si>
  <si>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</si>
  <si>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</si>
  <si>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</si>
  <si>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</si>
  <si>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</si>
  <si>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</si>
  <si>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</si>
  <si>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</si>
  <si>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</si>
  <si>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</si>
  <si>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</si>
  <si>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</si>
  <si>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</si>
  <si>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</si>
  <si>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</si>
  <si>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</si>
  <si>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</si>
  <si>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</si>
  <si>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</si>
  <si>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</si>
  <si>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</si>
  <si>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</si>
  <si>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</si>
  <si>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</si>
  <si>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</si>
  <si>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</si>
  <si>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</si>
  <si>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</si>
  <si>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</si>
  <si>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</si>
  <si>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</si>
  <si>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</si>
  <si>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</si>
  <si>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</si>
  <si>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</si>
  <si>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</si>
  <si>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</si>
  <si>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</si>
  <si>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</si>
  <si>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</si>
  <si>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</si>
  <si>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</si>
  <si>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</si>
  <si>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</si>
  <si>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</si>
  <si>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</si>
  <si>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</si>
  <si>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</si>
  <si>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</si>
  <si>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</si>
  <si>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</si>
  <si>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</si>
  <si>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</si>
  <si>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</si>
  <si>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</si>
  <si>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</si>
  <si>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</si>
  <si>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</si>
  <si>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</si>
  <si>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</si>
  <si>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</si>
  <si>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</si>
  <si>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</si>
  <si>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</si>
  <si>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</si>
  <si>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</si>
  <si>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</si>
  <si>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</si>
  <si>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</si>
  <si>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</si>
  <si>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</si>
  <si>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</si>
  <si>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</si>
  <si>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</si>
  <si>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</si>
  <si>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</si>
  <si>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</si>
  <si>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</si>
  <si>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</si>
  <si>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</si>
  <si>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</si>
  <si>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</si>
  <si>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</si>
  <si>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</si>
  <si>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</si>
  <si>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</si>
  <si>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</si>
  <si>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</si>
  <si>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</si>
  <si>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</si>
  <si>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</si>
  <si>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</si>
  <si>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</si>
  <si>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</si>
  <si>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</si>
  <si>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</si>
  <si>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</si>
  <si>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</si>
  <si>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</si>
  <si>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</si>
  <si>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</si>
  <si>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</si>
  <si>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</si>
  <si>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</si>
  <si>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</si>
  <si>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</si>
  <si>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</si>
  <si>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</si>
  <si>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</si>
  <si>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</si>
  <si>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</si>
  <si>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</si>
  <si>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</si>
  <si>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</si>
  <si>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</si>
  <si>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</si>
  <si>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</si>
  <si>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</si>
  <si>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</si>
  <si>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</si>
  <si>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</si>
  <si>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</si>
  <si>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</si>
  <si>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</si>
  <si>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</si>
  <si>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</si>
  <si>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</si>
  <si>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</si>
  <si>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</si>
  <si>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</si>
  <si>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</si>
  <si>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</si>
  <si>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</si>
  <si>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</si>
  <si>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</si>
  <si>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</si>
  <si>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</si>
  <si>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</si>
  <si>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</si>
  <si>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</si>
  <si>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</si>
  <si>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</si>
  <si>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</si>
  <si>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</si>
  <si>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</si>
  <si>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</si>
  <si>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</si>
  <si>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</si>
  <si>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</si>
  <si>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</si>
  <si>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</si>
  <si>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</si>
  <si>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</si>
  <si>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</si>
  <si>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</si>
  <si>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</si>
  <si>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</si>
  <si>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</si>
  <si>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</si>
  <si>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</si>
  <si>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</si>
  <si>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</si>
  <si>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</si>
  <si>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</si>
  <si>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</si>
  <si>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</si>
  <si>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</si>
  <si>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</si>
  <si>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</si>
  <si>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</si>
  <si>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</si>
  <si>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</si>
  <si>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</si>
  <si>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</si>
  <si>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</si>
  <si>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</si>
  <si>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</si>
  <si>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</si>
  <si>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</si>
  <si>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</si>
  <si>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</si>
  <si>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</si>
  <si>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</si>
  <si>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</si>
  <si>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</si>
  <si>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</si>
  <si>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</si>
  <si>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</si>
  <si>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</si>
  <si>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</si>
  <si>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</si>
  <si>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</si>
  <si>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</si>
  <si>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</si>
  <si>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</si>
  <si>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</si>
  <si>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</si>
  <si>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</si>
  <si>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</si>
  <si>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</si>
  <si>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</si>
  <si>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</si>
  <si>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</si>
  <si>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</si>
  <si>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</si>
  <si>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</si>
  <si>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</si>
  <si>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</si>
  <si>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</si>
  <si>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</si>
  <si>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</si>
  <si>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</si>
  <si>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</si>
  <si>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</si>
  <si>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</si>
  <si>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</si>
  <si>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</si>
  <si>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</si>
  <si>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</si>
  <si>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</si>
  <si>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</si>
  <si>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</si>
  <si>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</si>
  <si>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</si>
  <si>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</si>
  <si>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</si>
  <si>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</si>
  <si>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</si>
  <si>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</si>
  <si>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</si>
  <si>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</si>
  <si>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</si>
  <si>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</si>
  <si>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</si>
  <si>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</si>
  <si>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</si>
  <si>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</si>
  <si>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</si>
  <si>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</si>
  <si>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</si>
  <si>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</si>
  <si>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</si>
  <si>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</si>
  <si>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</si>
  <si>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</si>
  <si>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</si>
  <si>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</si>
  <si>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</si>
  <si>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</si>
  <si>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</si>
  <si>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</si>
  <si>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</si>
  <si>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</si>
  <si>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</si>
  <si>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</si>
  <si>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</si>
  <si>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</si>
  <si>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</si>
  <si>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</si>
  <si>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</si>
  <si>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</si>
  <si>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</si>
  <si>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</si>
  <si>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</si>
  <si>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</si>
  <si>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</si>
  <si>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</si>
  <si>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</si>
  <si>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</si>
  <si>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</si>
  <si>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</si>
  <si>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</si>
  <si>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</si>
  <si>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</si>
  <si>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</si>
  <si>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</si>
  <si>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</si>
  <si>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</si>
  <si>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</si>
  <si>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</si>
  <si>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</si>
  <si>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</si>
  <si>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</si>
  <si>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</si>
  <si>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</si>
  <si>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</si>
  <si>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</si>
  <si>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</si>
  <si>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</si>
  <si>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</si>
  <si>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</si>
  <si>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</si>
  <si>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</si>
  <si>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</si>
  <si>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</si>
  <si>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</si>
  <si>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</si>
  <si>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</si>
  <si>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</si>
  <si>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</si>
  <si>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</si>
  <si>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</si>
  <si>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</si>
  <si>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</si>
  <si>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</si>
  <si>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</si>
  <si>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</si>
  <si>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</si>
  <si>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</si>
  <si>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</si>
  <si>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</si>
  <si>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</si>
  <si>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</si>
  <si>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</si>
  <si>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</si>
  <si>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</si>
  <si>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</si>
  <si>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</si>
  <si>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</si>
  <si>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</si>
  <si>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</si>
  <si>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</si>
  <si>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</si>
  <si>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</si>
  <si>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</si>
  <si>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</si>
  <si>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</si>
  <si>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</si>
  <si>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</si>
  <si>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</si>
  <si>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</si>
  <si>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</si>
  <si>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</si>
  <si>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</si>
  <si>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</si>
  <si>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</si>
  <si>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</si>
  <si>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</si>
  <si>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</si>
  <si>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</si>
  <si>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</si>
  <si>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</si>
  <si>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</si>
  <si>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</si>
  <si>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</si>
  <si>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</si>
  <si>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</si>
  <si>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</si>
  <si>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</si>
  <si>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</si>
  <si>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</si>
  <si>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</si>
  <si>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</si>
  <si>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</si>
  <si>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</si>
  <si>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</si>
  <si>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</si>
  <si>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</si>
  <si>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</si>
  <si>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</si>
  <si>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</si>
  <si>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</si>
  <si>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</si>
  <si>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</si>
  <si>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</si>
  <si>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</si>
  <si>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</si>
  <si>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</si>
  <si>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</si>
  <si>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</si>
  <si>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</si>
  <si>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</si>
  <si>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</si>
  <si>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</si>
  <si>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</si>
  <si>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</si>
  <si>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</si>
  <si>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</si>
  <si>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</si>
  <si>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</si>
  <si>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</si>
  <si>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</si>
  <si>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</si>
  <si>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</si>
  <si>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</si>
  <si>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</si>
  <si>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</si>
  <si>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</si>
  <si>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</si>
  <si>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</si>
  <si>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</si>
  <si>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</si>
  <si>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</si>
  <si>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</si>
  <si>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</si>
  <si>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</si>
  <si>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</si>
  <si>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</si>
  <si>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</si>
  <si>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</si>
  <si>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</si>
  <si>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</si>
  <si>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</si>
  <si>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</si>
  <si>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</si>
  <si>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</si>
  <si>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</si>
  <si>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</si>
  <si>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</si>
  <si>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</si>
  <si>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</si>
  <si>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</si>
  <si>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</si>
  <si>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</si>
  <si>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</si>
  <si>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</si>
  <si>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</si>
  <si>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</si>
  <si>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</si>
  <si>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</si>
  <si>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</si>
  <si>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</si>
  <si>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</si>
  <si>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</si>
  <si>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</si>
  <si>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</si>
  <si>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</si>
  <si>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</si>
  <si>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</si>
  <si>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</si>
  <si>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</si>
  <si>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</si>
  <si>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</si>
  <si>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</si>
  <si>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</si>
  <si>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</si>
  <si>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</si>
  <si>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</si>
  <si>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</si>
  <si>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</si>
  <si>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</si>
  <si>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</si>
  <si>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</si>
  <si>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</si>
  <si>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</si>
  <si>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</si>
  <si>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</si>
  <si>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</si>
  <si>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</si>
  <si>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</si>
  <si>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</si>
  <si>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</si>
  <si>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</si>
  <si>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</si>
  <si>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</si>
  <si>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</si>
  <si>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</si>
  <si>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</si>
  <si>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</si>
  <si>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</si>
  <si>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</si>
  <si>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</si>
  <si>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</si>
  <si>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</si>
  <si>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</si>
  <si>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</si>
  <si>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</si>
  <si>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</si>
  <si>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</si>
  <si>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</si>
  <si>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</si>
  <si>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</si>
  <si>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</si>
  <si>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</si>
  <si>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</si>
  <si>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</si>
  <si>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</si>
  <si>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</si>
  <si>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</si>
  <si>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</si>
  <si>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</si>
  <si>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</si>
  <si>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</si>
  <si>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</si>
  <si>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</si>
  <si>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</si>
  <si>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</si>
  <si>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</si>
  <si>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</si>
  <si>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</si>
  <si>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</si>
  <si>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</si>
  <si>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</si>
  <si>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</si>
  <si>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</si>
  <si>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</si>
  <si>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</si>
  <si>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</si>
  <si>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</si>
  <si>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</si>
  <si>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</si>
  <si>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</si>
  <si>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</si>
  <si>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</si>
  <si>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</si>
  <si>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</si>
  <si>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</si>
  <si>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</si>
  <si>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</si>
  <si>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</si>
  <si>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</si>
  <si>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</si>
  <si>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</si>
  <si>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</si>
  <si>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</si>
  <si>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</si>
  <si>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</si>
  <si>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</si>
  <si>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</si>
  <si>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</si>
  <si>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</si>
  <si>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</si>
  <si>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</si>
  <si>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</si>
  <si>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</si>
  <si>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</si>
  <si>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</si>
  <si>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</si>
  <si>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</si>
  <si>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</si>
  <si>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</si>
  <si>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</si>
  <si>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</si>
  <si>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</si>
  <si>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</si>
  <si>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</si>
  <si>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</si>
  <si>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</si>
  <si>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</si>
  <si>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</si>
  <si>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</si>
  <si>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</si>
  <si>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</si>
  <si>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</si>
  <si>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</si>
  <si>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</si>
  <si>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</si>
  <si>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</si>
  <si>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</si>
  <si>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</si>
  <si>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</si>
  <si>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</si>
  <si>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</si>
  <si>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</si>
  <si>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</si>
  <si>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</si>
  <si>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</si>
  <si>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</si>
  <si>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</si>
  <si>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</si>
  <si>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</si>
  <si>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</si>
  <si>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</si>
  <si>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</si>
  <si>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</si>
  <si>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</si>
  <si>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</si>
  <si>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</si>
  <si>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</si>
  <si>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</si>
  <si>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</si>
  <si>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</si>
  <si>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</si>
  <si>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</si>
  <si>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</si>
  <si>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</si>
  <si>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</si>
  <si>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</si>
  <si>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</si>
  <si>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</si>
  <si>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</si>
  <si>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</si>
  <si>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</si>
  <si>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</si>
  <si>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</si>
  <si>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</si>
  <si>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</si>
  <si>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</si>
  <si>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</si>
  <si>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</si>
  <si>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</si>
  <si>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</si>
  <si>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</si>
  <si>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</si>
  <si>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</si>
  <si>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</si>
  <si>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</si>
  <si>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</si>
  <si>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</si>
  <si>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</si>
  <si>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</si>
  <si>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</si>
  <si>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</si>
  <si>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</si>
  <si>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</si>
  <si>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</si>
  <si>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</si>
  <si>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</si>
  <si>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</si>
  <si>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</si>
  <si>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</si>
  <si>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</si>
  <si>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</si>
  <si>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</si>
  <si>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</si>
  <si>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</si>
  <si>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</si>
  <si>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</si>
  <si>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</si>
  <si>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</si>
  <si>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</si>
  <si>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</si>
  <si>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</si>
  <si>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</si>
  <si>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</si>
  <si>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</si>
  <si>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</si>
  <si>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</si>
  <si>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</si>
  <si>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</si>
  <si>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</si>
  <si>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</si>
  <si>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</si>
  <si>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</si>
  <si>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</si>
  <si>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</si>
  <si>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</si>
  <si>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</si>
  <si>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</si>
  <si>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</si>
  <si>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</si>
  <si>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</si>
  <si>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</si>
  <si>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</si>
  <si>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</si>
  <si>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</si>
  <si>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</si>
  <si>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</si>
  <si>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</si>
  <si>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</si>
  <si>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</si>
  <si>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</si>
  <si>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</si>
  <si>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</si>
  <si>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</si>
  <si>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</si>
  <si>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</si>
  <si>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</si>
  <si>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</si>
  <si>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</si>
  <si>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</si>
  <si>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</si>
  <si>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</si>
  <si>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</si>
  <si>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</si>
  <si>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</si>
  <si>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</si>
  <si>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</si>
  <si>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</si>
  <si>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</si>
  <si>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</si>
  <si>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</si>
  <si>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</si>
  <si>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</si>
  <si>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</si>
  <si>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</si>
  <si>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</si>
  <si>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</si>
  <si>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</si>
  <si>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</si>
  <si>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</si>
  <si>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</si>
  <si>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</si>
  <si>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</si>
  <si>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</si>
  <si>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</si>
  <si>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</si>
  <si>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</si>
  <si>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</si>
  <si>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</si>
  <si>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</si>
  <si>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</si>
  <si>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</si>
  <si>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</si>
  <si>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</si>
  <si>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</si>
  <si>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</si>
  <si>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</si>
  <si>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</si>
  <si>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</si>
  <si>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</si>
  <si>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</si>
  <si>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</si>
  <si>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</si>
  <si>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</si>
  <si>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</si>
  <si>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</si>
  <si>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</si>
  <si>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</si>
  <si>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</si>
  <si>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</si>
  <si>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</si>
  <si>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</si>
  <si>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</si>
  <si>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</si>
  <si>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</si>
  <si>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</si>
  <si>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</si>
  <si>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</si>
  <si>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</si>
  <si>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</si>
  <si>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</si>
  <si>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</si>
  <si>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</si>
  <si>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</si>
  <si>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</si>
  <si>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</si>
  <si>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</si>
  <si>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</si>
  <si>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</si>
  <si>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</si>
  <si>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</si>
  <si>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</si>
  <si>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</si>
  <si>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</si>
  <si>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</si>
  <si>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</si>
  <si>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</si>
  <si>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</si>
  <si>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</si>
  <si>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</si>
  <si>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</si>
  <si>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</si>
  <si>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</si>
  <si>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</si>
  <si>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</si>
  <si>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</si>
  <si>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</si>
  <si>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</si>
  <si>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</si>
  <si>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</si>
  <si>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</si>
  <si>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</si>
  <si>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</si>
  <si>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</si>
  <si>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</si>
  <si>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</si>
  <si>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</si>
  <si>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</si>
  <si>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</si>
  <si>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</si>
  <si>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</si>
  <si>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</si>
  <si>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</si>
  <si>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</si>
  <si>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</si>
  <si>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</si>
  <si>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</si>
  <si>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</si>
  <si>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</si>
  <si>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</si>
  <si>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</si>
  <si>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</si>
  <si>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</si>
  <si>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</si>
  <si>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</si>
  <si>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</si>
  <si>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</si>
  <si>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</si>
  <si>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</si>
  <si>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</si>
  <si>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</si>
  <si>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</si>
  <si>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</si>
  <si>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</si>
  <si>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</si>
  <si>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</si>
  <si>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</si>
  <si>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</si>
  <si>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</si>
  <si>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</si>
  <si>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</si>
  <si>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</si>
  <si>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</si>
  <si>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</si>
  <si>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</si>
  <si>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</si>
  <si>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</si>
  <si>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</si>
  <si>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</si>
  <si>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</si>
  <si>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</si>
  <si>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</si>
  <si>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</si>
  <si>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</si>
  <si>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</si>
  <si>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</si>
  <si>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</si>
  <si>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</si>
  <si>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</si>
  <si>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</si>
  <si>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</si>
  <si>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</si>
  <si>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</si>
  <si>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</si>
  <si>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</si>
  <si>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</si>
  <si>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</si>
  <si>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</si>
  <si>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</si>
  <si>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</si>
  <si>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</si>
  <si>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</si>
  <si>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</si>
  <si>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</si>
  <si>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</si>
  <si>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</si>
  <si>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</si>
  <si>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</si>
  <si>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</si>
  <si>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</si>
  <si>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</si>
  <si>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</si>
  <si>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</si>
  <si>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</si>
  <si>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</si>
  <si>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</si>
  <si>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</si>
  <si>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</si>
  <si>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</si>
  <si>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</si>
  <si>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</si>
  <si>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</si>
  <si>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</si>
  <si>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</si>
  <si>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</si>
  <si>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</si>
  <si>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</si>
  <si>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</si>
  <si>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</si>
  <si>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</si>
  <si>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</si>
  <si>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</si>
  <si>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</si>
  <si>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</si>
  <si>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</si>
  <si>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</si>
  <si>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</si>
  <si>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</si>
  <si>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</si>
  <si>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</si>
  <si>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</si>
  <si>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</si>
  <si>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</si>
  <si>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</si>
  <si>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</si>
  <si>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</si>
  <si>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</si>
  <si>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</si>
  <si>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</si>
  <si>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</si>
  <si>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</si>
  <si>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</si>
  <si>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</si>
  <si>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</si>
  <si>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</si>
  <si>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</si>
  <si>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</si>
  <si>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</si>
  <si>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</si>
  <si>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</si>
  <si>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</si>
  <si>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</si>
  <si>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</si>
  <si>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</si>
  <si>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</si>
  <si>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</si>
  <si>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</si>
  <si>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</si>
  <si>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</si>
  <si>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</si>
  <si>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</si>
  <si>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</si>
  <si>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</si>
  <si>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</si>
  <si>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</si>
  <si>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</si>
  <si>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</si>
  <si>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</si>
  <si>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</si>
  <si>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</si>
  <si>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</si>
  <si>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</si>
  <si>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</si>
  <si>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</si>
  <si>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</si>
  <si>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</si>
  <si>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</si>
  <si>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</si>
  <si>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</si>
  <si>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</si>
  <si>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</si>
  <si>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</si>
  <si>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</si>
  <si>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</si>
  <si>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</si>
  <si>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</si>
  <si>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</si>
  <si>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</si>
  <si>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</si>
  <si>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</si>
  <si>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</si>
  <si>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</si>
  <si>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</si>
  <si>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</si>
  <si>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</si>
  <si>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</si>
  <si>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</si>
  <si>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</si>
  <si>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</si>
  <si>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</si>
  <si>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</si>
  <si>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</si>
  <si>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</si>
  <si>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</si>
  <si>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</si>
  <si>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</si>
  <si>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</si>
  <si>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</si>
  <si>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</si>
  <si>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</si>
  <si>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</si>
  <si>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</si>
  <si>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</si>
  <si>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</si>
  <si>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</si>
  <si>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</si>
  <si>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</si>
  <si>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</si>
  <si>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</si>
  <si>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</si>
  <si>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</si>
  <si>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</si>
  <si>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</si>
  <si>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</si>
  <si>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</si>
  <si>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</si>
  <si>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</si>
  <si>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</si>
  <si>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</si>
  <si>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</si>
  <si>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</si>
  <si>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</si>
  <si>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</si>
  <si>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</si>
  <si>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</si>
  <si>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</si>
  <si>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</si>
  <si>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</si>
  <si>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</si>
  <si>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</si>
  <si>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</si>
  <si>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</si>
  <si>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</si>
  <si>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</si>
  <si>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</si>
  <si>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</si>
  <si>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</si>
  <si>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</si>
  <si>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</si>
  <si>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</si>
  <si>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</si>
  <si>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</si>
  <si>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</si>
  <si>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</si>
  <si>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</si>
  <si>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</si>
  <si>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</si>
  <si>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</si>
  <si>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</si>
  <si>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</si>
  <si>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</si>
  <si>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</si>
  <si>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</si>
  <si>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</si>
  <si>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</si>
  <si>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</si>
  <si>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</si>
  <si>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</si>
  <si>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</si>
  <si>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</si>
  <si>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</si>
  <si>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</si>
  <si>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</si>
  <si>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</si>
  <si>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</si>
  <si>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</si>
  <si>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</si>
  <si>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</si>
  <si>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</si>
  <si>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</si>
  <si>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</si>
  <si>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</si>
  <si>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</si>
  <si>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</si>
  <si>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</si>
  <si>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</si>
  <si>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</si>
  <si>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</si>
  <si>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</si>
  <si>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</si>
  <si>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</si>
  <si>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</si>
  <si>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</si>
  <si>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</si>
  <si>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</si>
  <si>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</si>
  <si>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</si>
  <si>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</si>
  <si>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</si>
  <si>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</si>
  <si>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</si>
  <si>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</si>
  <si>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</si>
  <si>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</si>
  <si>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</si>
  <si>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</si>
  <si>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</si>
  <si>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</si>
  <si>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</si>
  <si>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</si>
  <si>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</si>
  <si>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</si>
  <si>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</si>
  <si>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</si>
  <si>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</si>
  <si>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</si>
  <si>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</si>
  <si>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</si>
  <si>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</si>
  <si>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</si>
  <si>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</si>
  <si>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</si>
  <si>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</si>
  <si>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</si>
  <si>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</si>
  <si>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</si>
  <si>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</si>
  <si>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</si>
  <si>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</si>
  <si>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</si>
  <si>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</si>
  <si>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</si>
  <si>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</si>
  <si>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</si>
  <si>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</si>
  <si>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</si>
  <si>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</si>
  <si>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</si>
  <si>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</si>
  <si>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</si>
  <si>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</si>
  <si>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</si>
  <si>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</si>
  <si>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</si>
  <si>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</si>
  <si>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</si>
  <si>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</si>
  <si>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</si>
  <si>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</si>
  <si>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</si>
  <si>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</si>
  <si>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</si>
  <si>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</si>
  <si>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</si>
  <si>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</si>
  <si>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</si>
  <si>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</si>
  <si>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</si>
  <si>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</si>
  <si>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</si>
  <si>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</si>
  <si>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</si>
  <si>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</si>
  <si>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</si>
  <si>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</si>
  <si>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</si>
  <si>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</si>
  <si>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</si>
  <si>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</si>
  <si>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</si>
  <si>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</si>
  <si>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</si>
  <si>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</si>
  <si>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</si>
  <si>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</si>
  <si>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</si>
  <si>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</si>
  <si>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</si>
  <si>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</si>
  <si>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</si>
  <si>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</si>
  <si>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</si>
  <si>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</si>
  <si>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</si>
  <si>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</si>
  <si>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</si>
  <si>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</si>
  <si>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</si>
  <si>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</si>
  <si>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</si>
  <si>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</si>
  <si>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</si>
  <si>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</si>
  <si>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</si>
  <si>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</si>
  <si>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</si>
  <si>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</si>
  <si>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</si>
  <si>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</si>
  <si>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</si>
  <si>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</si>
  <si>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</si>
  <si>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</si>
  <si>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</si>
  <si>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</si>
  <si>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</si>
  <si>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</si>
  <si>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</si>
  <si>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</si>
  <si>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</si>
  <si>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</si>
  <si>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</si>
  <si>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</si>
  <si>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</si>
  <si>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</si>
  <si>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</si>
  <si>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</si>
  <si>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</si>
  <si>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</si>
  <si>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</si>
  <si>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</si>
  <si>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</si>
  <si>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</si>
  <si>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</si>
  <si>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</si>
  <si>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</si>
  <si>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</si>
  <si>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</si>
  <si>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</si>
  <si>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</si>
  <si>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</si>
  <si>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</si>
  <si>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</si>
  <si>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</si>
  <si>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</si>
  <si>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</si>
  <si>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</si>
  <si>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</si>
  <si>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</si>
  <si>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</si>
  <si>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</si>
  <si>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</si>
  <si>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</si>
  <si>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</si>
  <si>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</si>
  <si>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</si>
  <si>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</si>
  <si>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</si>
  <si>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</si>
  <si>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</si>
  <si>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</si>
  <si>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</si>
  <si>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</si>
  <si>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</si>
  <si>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</si>
  <si>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</si>
  <si>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</si>
  <si>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</si>
  <si>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</si>
  <si>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</si>
  <si>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</si>
  <si>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</si>
  <si>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</si>
  <si>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</si>
  <si>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</si>
  <si>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</si>
  <si>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</si>
  <si>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</si>
  <si>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</si>
  <si>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</si>
  <si>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</si>
  <si>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</si>
  <si>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</si>
  <si>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</si>
  <si>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</si>
  <si>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</si>
  <si>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</si>
  <si>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</si>
  <si>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</si>
  <si>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</si>
  <si>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</si>
  <si>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</si>
  <si>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</si>
  <si>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</si>
  <si>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</si>
  <si>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</si>
  <si>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</si>
  <si>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</si>
  <si>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</si>
  <si>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</si>
  <si>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</si>
  <si>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</si>
  <si>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</si>
  <si>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</si>
  <si>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</si>
  <si>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</si>
  <si>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</si>
  <si>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</si>
  <si>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</si>
  <si>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</si>
  <si>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</si>
  <si>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</si>
  <si>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</si>
  <si>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</si>
  <si>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</si>
  <si>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</si>
  <si>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</si>
  <si>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</si>
  <si>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</si>
  <si>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</si>
  <si>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</si>
  <si>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</si>
  <si>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</si>
  <si>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</si>
  <si>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</si>
  <si>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</si>
  <si>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</si>
  <si>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</si>
  <si>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</si>
  <si>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</si>
  <si>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</si>
  <si>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</si>
  <si>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</si>
  <si>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</si>
  <si>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</si>
  <si>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</si>
  <si>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</si>
  <si>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</si>
  <si>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</si>
  <si>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</si>
  <si>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</si>
  <si>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</si>
  <si>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</si>
  <si>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</si>
  <si>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</si>
  <si>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</si>
  <si>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</si>
  <si>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</si>
  <si>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</si>
  <si>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</si>
  <si>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</si>
  <si>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</si>
  <si>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</si>
  <si>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</si>
  <si>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</si>
  <si>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</si>
  <si>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</si>
  <si>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</si>
  <si>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</si>
  <si>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</si>
  <si>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</si>
  <si>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</si>
  <si>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</si>
  <si>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</si>
  <si>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</si>
  <si>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</si>
  <si>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</si>
  <si>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</si>
  <si>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</si>
  <si>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</si>
  <si>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</si>
  <si>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</si>
  <si>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</si>
  <si>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</si>
  <si>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</si>
  <si>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</si>
  <si>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</si>
  <si>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</si>
  <si>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</si>
  <si>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</si>
  <si>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</si>
  <si>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</si>
  <si>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</si>
  <si>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</si>
  <si>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</si>
  <si>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</si>
  <si>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</si>
  <si>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</si>
  <si>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</si>
  <si>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</si>
  <si>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</si>
  <si>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</si>
  <si>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</si>
  <si>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</si>
  <si>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</si>
  <si>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</si>
  <si>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</si>
  <si>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</si>
  <si>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</si>
  <si>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</si>
  <si>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</si>
  <si>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</si>
  <si>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</si>
  <si>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</si>
  <si>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</si>
  <si>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</si>
  <si>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</si>
  <si>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</si>
  <si>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</si>
  <si>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</si>
  <si>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</si>
  <si>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</si>
  <si>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</si>
  <si>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</si>
  <si>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</si>
  <si>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</si>
  <si>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</si>
  <si>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</si>
  <si>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</si>
  <si>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</si>
  <si>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</si>
  <si>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</si>
  <si>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</si>
  <si>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</si>
  <si>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</si>
  <si>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</si>
  <si>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</si>
  <si>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</si>
  <si>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</si>
  <si>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</si>
  <si>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</si>
  <si>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</si>
  <si>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</si>
  <si>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</si>
  <si>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</si>
  <si>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</si>
  <si>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</si>
  <si>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</si>
  <si>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</si>
  <si>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</si>
  <si>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</si>
  <si>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</si>
  <si>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</si>
  <si>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</si>
  <si>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</si>
  <si>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</si>
  <si>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</si>
  <si>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</si>
  <si>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</si>
  <si>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</si>
  <si>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</si>
  <si>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</si>
  <si>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</si>
  <si>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</si>
  <si>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</si>
  <si>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</si>
  <si>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</si>
  <si>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</si>
  <si>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</si>
  <si>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</si>
  <si>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</si>
  <si>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</si>
  <si>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</si>
  <si>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</si>
  <si>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</si>
  <si>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</si>
  <si>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</si>
  <si>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</si>
  <si>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</si>
  <si>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</si>
  <si>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</si>
  <si>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</si>
  <si>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</si>
  <si>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</si>
  <si>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</si>
  <si>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</si>
  <si>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</si>
  <si>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</si>
  <si>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</si>
  <si>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</si>
  <si>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</si>
  <si>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</si>
  <si>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</si>
  <si>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</si>
  <si>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</si>
  <si>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</si>
  <si>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</si>
  <si>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</si>
  <si>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</si>
  <si>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</si>
  <si>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</si>
  <si>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</si>
  <si>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</si>
  <si>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</si>
  <si>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</si>
  <si>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</si>
  <si>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</si>
  <si>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</si>
  <si>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</si>
  <si>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</si>
  <si>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</si>
  <si>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</si>
  <si>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</si>
  <si>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</si>
  <si>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</si>
  <si>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</si>
  <si>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</si>
  <si>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</si>
  <si>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</si>
  <si>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</si>
  <si>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</si>
  <si>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</si>
  <si>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</si>
  <si>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</si>
  <si>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</si>
  <si>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</si>
  <si>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</si>
  <si>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</si>
  <si>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</si>
  <si>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</si>
  <si>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</si>
  <si>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</si>
  <si>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</si>
  <si>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</si>
  <si>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</si>
  <si>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</si>
  <si>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</si>
  <si>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</si>
  <si>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</si>
  <si>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</si>
  <si>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</si>
  <si>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</si>
  <si>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</si>
  <si>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</si>
  <si>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</si>
  <si>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</si>
  <si>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</si>
  <si>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</si>
  <si>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</si>
  <si>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</si>
  <si>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</si>
  <si>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</si>
  <si>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</si>
  <si>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</si>
  <si>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</si>
  <si>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</si>
  <si>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</si>
  <si>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</si>
  <si>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</si>
  <si>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</si>
  <si>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</si>
  <si>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</si>
  <si>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</si>
  <si>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</si>
  <si>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</si>
  <si>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</si>
  <si>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</si>
  <si>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</si>
  <si>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</si>
  <si>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</si>
  <si>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</si>
  <si>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</si>
  <si>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</si>
  <si>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</si>
  <si>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</si>
  <si>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</si>
  <si>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</si>
  <si>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</si>
  <si>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</si>
  <si>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</si>
  <si>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</si>
  <si>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</si>
  <si>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</si>
  <si>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</si>
  <si>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</si>
  <si>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</si>
  <si>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</si>
  <si>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</si>
  <si>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</si>
  <si>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</si>
  <si>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</si>
  <si>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</si>
  <si>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</si>
  <si>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</si>
  <si>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</si>
  <si>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</si>
  <si>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</si>
  <si>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</si>
  <si>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</si>
  <si>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</si>
  <si>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</si>
  <si>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</si>
  <si>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</si>
  <si>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</si>
  <si>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</si>
  <si>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</si>
  <si>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</si>
  <si>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</si>
  <si>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</si>
  <si>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</si>
  <si>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</si>
  <si>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</si>
  <si>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</si>
  <si>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</si>
  <si>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</si>
  <si>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</si>
  <si>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</si>
  <si>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</si>
  <si>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</si>
  <si>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</si>
  <si>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</si>
  <si>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</si>
  <si>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</si>
  <si>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</si>
  <si>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</si>
  <si>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</si>
  <si>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</si>
  <si>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</si>
  <si>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</si>
  <si>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</si>
  <si>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</si>
  <si>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</si>
  <si>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</si>
  <si>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</si>
  <si>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</si>
  <si>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</si>
  <si>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</si>
  <si>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</si>
  <si>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</si>
  <si>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</si>
  <si>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</si>
  <si>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</si>
  <si>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</si>
  <si>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</si>
  <si>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</si>
  <si>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</si>
  <si>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</si>
  <si>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</si>
  <si>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</si>
  <si>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</si>
  <si>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</si>
  <si>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</si>
  <si>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</si>
  <si>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</si>
  <si>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</si>
  <si>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</si>
  <si>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</si>
  <si>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</si>
  <si>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</si>
  <si>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</si>
  <si>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</si>
  <si>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</si>
  <si>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</si>
  <si>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</si>
  <si>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</si>
  <si>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</si>
  <si>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</si>
  <si>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</si>
  <si>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</si>
  <si>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</si>
  <si>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</si>
  <si>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</si>
  <si>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</si>
  <si>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</si>
  <si>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</si>
  <si>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</si>
  <si>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</si>
  <si>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</si>
  <si>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</si>
  <si>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</si>
  <si>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</si>
  <si>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</si>
  <si>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</si>
  <si>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</si>
  <si>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</si>
  <si>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</si>
  <si>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</si>
  <si>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</si>
  <si>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</si>
  <si>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</si>
  <si>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</si>
  <si>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</si>
  <si>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</si>
  <si>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</si>
  <si>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</si>
  <si>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</si>
  <si>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</si>
  <si>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</si>
  <si>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</si>
  <si>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</si>
  <si>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</si>
  <si>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</si>
  <si>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</si>
  <si>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</si>
  <si>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</si>
  <si>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</si>
  <si>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</si>
  <si>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</si>
  <si>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</si>
  <si>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</si>
  <si>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</si>
  <si>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</si>
  <si>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</si>
  <si>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</si>
  <si>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</si>
  <si>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</si>
  <si>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</si>
  <si>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</si>
  <si>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</si>
  <si>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</si>
  <si>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</si>
  <si>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</si>
  <si>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</si>
  <si>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</si>
  <si>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</si>
  <si>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</si>
  <si>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</si>
  <si>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</si>
  <si>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</si>
  <si>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</si>
  <si>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</si>
  <si>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</si>
  <si>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</si>
  <si>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</si>
  <si>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</si>
  <si>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</si>
  <si>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</si>
  <si>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</si>
  <si>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</si>
  <si>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</si>
  <si>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</si>
  <si>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</si>
  <si>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</si>
  <si>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</si>
  <si>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</si>
  <si>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</si>
  <si>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</si>
  <si>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</si>
  <si>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</si>
  <si>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</si>
  <si>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</si>
  <si>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</si>
  <si>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</si>
  <si>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</si>
  <si>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</si>
  <si>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</si>
  <si>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</si>
  <si>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</si>
  <si>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</si>
  <si>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</si>
  <si>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</si>
  <si>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</si>
  <si>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</si>
  <si>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</si>
  <si>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</si>
  <si>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</si>
  <si>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</si>
  <si>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</si>
  <si>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</si>
  <si>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</si>
  <si>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</si>
  <si>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</si>
  <si>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</si>
  <si>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</si>
  <si>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</si>
  <si>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</si>
  <si>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</si>
  <si>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</si>
  <si>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</si>
  <si>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</si>
  <si>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</si>
  <si>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</si>
  <si>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</si>
  <si>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</si>
  <si>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</si>
  <si>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</si>
  <si>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</si>
  <si>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</si>
  <si>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</si>
  <si>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</si>
  <si>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</si>
  <si>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</si>
  <si>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</si>
  <si>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</si>
  <si>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</si>
  <si>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</si>
  <si>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</si>
  <si>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</si>
  <si>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</si>
  <si>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</si>
  <si>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</si>
  <si>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</si>
  <si>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</si>
  <si>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</si>
  <si>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</si>
  <si>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</si>
  <si>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</si>
  <si>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</si>
  <si>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</si>
  <si>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</si>
  <si>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</si>
  <si>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</si>
  <si>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</si>
  <si>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</si>
  <si>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</si>
  <si>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</si>
  <si>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</si>
  <si>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</si>
  <si>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</si>
  <si>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</si>
  <si>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</si>
  <si>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</si>
  <si>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</si>
  <si>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</si>
  <si>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</si>
  <si>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</si>
  <si>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</si>
  <si>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</si>
  <si>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</si>
  <si>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</si>
  <si>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</si>
  <si>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</si>
  <si>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</si>
  <si>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</si>
  <si>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</si>
  <si>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</si>
  <si>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</si>
  <si>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</si>
  <si>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</si>
  <si>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</si>
  <si>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</si>
  <si>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</si>
  <si>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</si>
  <si>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</si>
  <si>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</si>
  <si>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</si>
  <si>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</si>
  <si>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</si>
  <si>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</si>
  <si>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</si>
  <si>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</si>
  <si>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</si>
  <si>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</si>
  <si>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</si>
  <si>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</si>
  <si>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</si>
  <si>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</si>
  <si>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</si>
  <si>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</si>
  <si>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</si>
  <si>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</si>
  <si>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</si>
  <si>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</si>
  <si>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</si>
  <si>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</si>
  <si>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</si>
  <si>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</si>
  <si>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</si>
  <si>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</si>
  <si>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</si>
  <si>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</si>
  <si>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</si>
  <si>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</si>
  <si>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</si>
  <si>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</si>
  <si>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</si>
  <si>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</si>
  <si>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</si>
  <si>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</si>
  <si>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</si>
  <si>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</si>
  <si>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</si>
  <si>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</si>
  <si>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</si>
  <si>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</si>
  <si>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</si>
  <si>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</si>
  <si>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</si>
  <si>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</si>
  <si>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</si>
  <si>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</si>
  <si>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</si>
  <si>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</si>
  <si>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</si>
  <si>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</si>
  <si>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</si>
  <si>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</si>
  <si>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</si>
  <si>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</si>
  <si>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</si>
  <si>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</si>
  <si>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</si>
  <si>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</si>
  <si>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</si>
  <si>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</si>
  <si>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</si>
  <si>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</si>
  <si>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</si>
  <si>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</si>
  <si>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</si>
  <si>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</si>
  <si>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</si>
  <si>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</si>
  <si>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</si>
  <si>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</si>
  <si>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</si>
  <si>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</si>
  <si>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</si>
  <si>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</si>
  <si>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</si>
  <si>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</si>
  <si>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</si>
  <si>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</si>
  <si>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</si>
  <si>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</si>
  <si>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</si>
  <si>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</si>
  <si>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</si>
  <si>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</si>
  <si>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</si>
  <si>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</si>
  <si>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</si>
  <si>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</si>
  <si>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</si>
  <si>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</si>
  <si>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</si>
  <si>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</si>
  <si>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</si>
  <si>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</si>
  <si>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</si>
  <si>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</si>
  <si>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</si>
  <si>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</si>
  <si>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</si>
  <si>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</si>
  <si>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</si>
  <si>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</si>
  <si>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</si>
  <si>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</si>
  <si>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</si>
  <si>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</si>
  <si>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</si>
  <si>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</si>
  <si>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</si>
  <si>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</si>
  <si>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</si>
  <si>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</si>
  <si>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</si>
  <si>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</si>
  <si>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</si>
  <si>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</si>
  <si>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</si>
  <si>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</si>
  <si>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</si>
  <si>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</si>
  <si>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</si>
  <si>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</si>
  <si>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</si>
  <si>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</si>
  <si>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</si>
  <si>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</si>
  <si>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</si>
  <si>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</si>
  <si>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</si>
  <si>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</si>
  <si>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</si>
  <si>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</si>
  <si>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</si>
  <si>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</si>
  <si>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</si>
  <si>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</si>
  <si>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</si>
  <si>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</si>
  <si>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</si>
  <si>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</si>
  <si>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</si>
  <si>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</si>
  <si>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</si>
  <si>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</si>
  <si>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</si>
  <si>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</si>
  <si>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</si>
  <si>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</si>
  <si>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</si>
  <si>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</si>
  <si>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</si>
  <si>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</si>
  <si>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</si>
  <si>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</si>
  <si>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</si>
  <si>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</si>
  <si>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</si>
  <si>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</si>
  <si>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</si>
  <si>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</si>
  <si>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</si>
  <si>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</si>
  <si>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</si>
  <si>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</si>
  <si>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</si>
  <si>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</si>
  <si>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</si>
  <si>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</si>
  <si>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</si>
  <si>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</si>
  <si>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</si>
  <si>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</si>
  <si>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</si>
  <si>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</si>
  <si>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</si>
  <si>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</si>
  <si>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</si>
  <si>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</si>
  <si>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</si>
  <si>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</si>
  <si>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</si>
  <si>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</si>
  <si>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</si>
  <si>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</si>
  <si>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</si>
  <si>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</si>
  <si>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</si>
  <si>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</si>
  <si>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</si>
  <si>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</si>
  <si>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</si>
  <si>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</si>
  <si>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</si>
  <si>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</si>
  <si>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</si>
  <si>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</si>
  <si>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</si>
  <si>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</si>
  <si>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</si>
  <si>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</si>
  <si>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</si>
  <si>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</si>
  <si>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</si>
  <si>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</si>
  <si>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</si>
  <si>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</si>
  <si>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</si>
  <si>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</si>
  <si>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</si>
  <si>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</si>
  <si>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</si>
  <si>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</si>
  <si>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</si>
  <si>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</si>
  <si>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</si>
  <si>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</si>
  <si>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</si>
  <si>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</si>
  <si>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</si>
  <si>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</si>
  <si>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</si>
  <si>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</si>
  <si>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</si>
  <si>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</si>
  <si>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</si>
  <si>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</si>
  <si>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</si>
  <si>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</si>
  <si>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</si>
  <si>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</si>
  <si>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</si>
  <si>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</si>
  <si>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</si>
  <si>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</si>
  <si>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</si>
  <si>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</si>
  <si>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</si>
  <si>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</si>
  <si>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</si>
  <si>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</si>
  <si>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</si>
  <si>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</si>
  <si>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</si>
  <si>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</si>
  <si>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</si>
  <si>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</si>
  <si>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</si>
  <si>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</si>
  <si>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</si>
  <si>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</si>
  <si>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</si>
  <si>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</si>
  <si>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</si>
  <si>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</si>
  <si>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</si>
  <si>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</si>
  <si>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</si>
  <si>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</si>
  <si>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</si>
  <si>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</si>
  <si>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</si>
  <si>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</si>
  <si>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</si>
  <si>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</si>
  <si>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</si>
  <si>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</si>
  <si>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</si>
  <si>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</si>
  <si>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</si>
  <si>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</si>
  <si>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</si>
  <si>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</si>
  <si>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</si>
  <si>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</si>
  <si>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</si>
  <si>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</si>
  <si>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</si>
  <si>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</si>
  <si>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</si>
  <si>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</si>
  <si>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</si>
  <si>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</si>
  <si>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</si>
  <si>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</si>
  <si>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</si>
  <si>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</si>
  <si>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</si>
  <si>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</si>
  <si>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</si>
  <si>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</si>
  <si>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</si>
  <si>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</si>
  <si>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</si>
  <si>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</si>
  <si>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</si>
  <si>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</si>
  <si>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</si>
  <si>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</si>
  <si>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</si>
  <si>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</si>
  <si>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</si>
  <si>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</si>
  <si>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</si>
  <si>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</si>
  <si>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</si>
  <si>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</si>
  <si>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</si>
  <si>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</si>
  <si>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</si>
  <si>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</si>
  <si>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</si>
  <si>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</si>
  <si>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</si>
  <si>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</si>
  <si>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</si>
  <si>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</si>
  <si>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</si>
  <si>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</si>
  <si>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</si>
  <si>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</si>
  <si>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</si>
  <si>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</si>
  <si>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</si>
  <si>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</si>
  <si>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</si>
  <si>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</si>
  <si>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</si>
  <si>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</si>
  <si>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</si>
  <si>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</si>
  <si>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</si>
  <si>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</si>
  <si>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</si>
  <si>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</si>
  <si>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</si>
  <si>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</si>
  <si>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</si>
  <si>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</si>
  <si>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</si>
  <si>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</si>
  <si>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</si>
  <si>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</si>
  <si>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</si>
  <si>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</si>
  <si>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</si>
  <si>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</si>
  <si>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</si>
  <si>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</si>
  <si>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</si>
  <si>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</si>
  <si>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</si>
  <si>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</si>
  <si>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</si>
  <si>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</si>
  <si>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</si>
  <si>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</si>
  <si>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</si>
  <si>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</si>
  <si>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</si>
  <si>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</si>
  <si>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</si>
  <si>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</si>
  <si>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</si>
  <si>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</si>
  <si>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</si>
  <si>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</si>
  <si>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</si>
  <si>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</si>
  <si>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</si>
  <si>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</si>
  <si>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</si>
  <si>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</si>
  <si>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</si>
  <si>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</si>
  <si>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</si>
  <si>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</si>
  <si>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</si>
  <si>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</si>
  <si>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</si>
  <si>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</si>
  <si>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</si>
  <si>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</si>
  <si>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</si>
  <si>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</si>
  <si>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</si>
  <si>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</si>
  <si>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</si>
  <si>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</si>
  <si>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</si>
  <si>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</si>
  <si>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</si>
  <si>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</si>
  <si>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</si>
  <si>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</si>
  <si>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</si>
  <si>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</si>
  <si>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</si>
  <si>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</si>
  <si>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</si>
  <si>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</si>
  <si>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</si>
  <si>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</si>
  <si>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</si>
  <si>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</si>
  <si>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</si>
  <si>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</si>
  <si>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</si>
  <si>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</si>
  <si>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</si>
  <si>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</si>
  <si>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</si>
  <si>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</si>
  <si>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</si>
  <si>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</si>
  <si>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</si>
  <si>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</si>
  <si>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</si>
  <si>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</si>
  <si>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</si>
  <si>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</si>
  <si>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</si>
  <si>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</si>
  <si>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</si>
  <si>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</si>
  <si>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</si>
  <si>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</si>
  <si>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</si>
  <si>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</si>
  <si>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</si>
  <si>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</si>
  <si>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</si>
  <si>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</si>
  <si>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</si>
  <si>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</si>
  <si>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</si>
  <si>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</si>
  <si>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</si>
  <si>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</si>
  <si>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</si>
  <si>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</si>
  <si>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</si>
  <si>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</si>
  <si>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</si>
  <si>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</si>
  <si>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</si>
  <si>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</si>
  <si>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</si>
  <si>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</si>
  <si>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</si>
  <si>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</si>
  <si>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</si>
  <si>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</si>
  <si>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</si>
  <si>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</si>
  <si>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</si>
  <si>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</si>
  <si>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</si>
  <si>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</si>
  <si>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</si>
  <si>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</si>
  <si>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</si>
  <si>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</si>
  <si>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</si>
  <si>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</si>
  <si>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</si>
  <si>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</si>
  <si>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</si>
  <si>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</si>
  <si>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</si>
  <si>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</si>
  <si>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</si>
  <si>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</si>
  <si>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</si>
  <si>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</si>
  <si>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</si>
  <si>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</si>
  <si>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</si>
  <si>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</si>
  <si>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</si>
  <si>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</si>
  <si>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</si>
  <si>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</si>
  <si>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</si>
  <si>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</si>
  <si>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</si>
  <si>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</si>
  <si>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</si>
  <si>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</si>
  <si>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</si>
  <si>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</si>
  <si>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</si>
  <si>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</si>
  <si>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</si>
  <si>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</si>
  <si>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</si>
  <si>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</si>
  <si>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</si>
  <si>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</si>
  <si>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</si>
  <si>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</si>
  <si>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</si>
  <si>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</si>
  <si>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</si>
  <si>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</si>
  <si>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</si>
  <si>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</si>
  <si>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</si>
  <si>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</si>
  <si>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</si>
  <si>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</si>
  <si>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</si>
  <si>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</si>
  <si>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</si>
  <si>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</si>
  <si>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</si>
  <si>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</si>
  <si>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</si>
  <si>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</si>
  <si>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</si>
  <si>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</si>
  <si>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</si>
  <si>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</si>
  <si>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</si>
  <si>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</si>
  <si>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</si>
  <si>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</si>
  <si>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</si>
  <si>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</si>
  <si>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</si>
  <si>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</si>
  <si>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</si>
  <si>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</si>
  <si>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</si>
  <si>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</si>
  <si>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</si>
  <si>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</si>
  <si>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</si>
  <si>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</si>
  <si>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</si>
  <si>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</si>
  <si>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</si>
  <si>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</si>
  <si>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</si>
  <si>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</si>
  <si>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</si>
  <si>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</si>
  <si>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</si>
  <si>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</si>
  <si>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</si>
  <si>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</si>
  <si>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</si>
  <si>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</si>
  <si>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</si>
  <si>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</si>
  <si>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</si>
  <si>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</si>
  <si>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</si>
  <si>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</si>
  <si>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</si>
  <si>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</si>
  <si>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</si>
  <si>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</si>
  <si>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</si>
  <si>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</si>
  <si>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</si>
  <si>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</si>
  <si>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</si>
  <si>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</si>
  <si>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</si>
  <si>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</si>
  <si>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</si>
  <si>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</si>
  <si>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</si>
  <si>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</si>
  <si>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</si>
  <si>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</si>
  <si>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</si>
  <si>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</si>
  <si>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</si>
  <si>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</si>
  <si>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</si>
  <si>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</si>
  <si>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</si>
  <si>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</si>
  <si>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</si>
  <si>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</si>
  <si>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</si>
  <si>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</si>
  <si>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</si>
  <si>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</si>
  <si>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</si>
  <si>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</si>
  <si>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</si>
  <si>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</si>
  <si>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</si>
  <si>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</si>
  <si>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</si>
  <si>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</si>
  <si>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</si>
  <si>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</si>
  <si>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</si>
  <si>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</si>
  <si>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</si>
  <si>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</si>
  <si>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</si>
  <si>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</si>
  <si>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</si>
  <si>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</si>
  <si>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</si>
  <si>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</si>
  <si>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</si>
  <si>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</si>
  <si>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</si>
  <si>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</si>
  <si>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</si>
  <si>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</si>
  <si>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</si>
  <si>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</si>
  <si>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</si>
  <si>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</si>
  <si>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</si>
  <si>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</si>
  <si>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</si>
  <si>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</si>
  <si>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</si>
  <si>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</si>
  <si>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</si>
  <si>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</si>
  <si>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</si>
  <si>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</si>
  <si>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</si>
  <si>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</si>
  <si>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</si>
  <si>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</si>
  <si>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</si>
  <si>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</si>
  <si>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</si>
  <si>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</si>
  <si>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</si>
  <si>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</si>
  <si>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</si>
  <si>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</si>
  <si>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</si>
  <si>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</si>
  <si>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</si>
  <si>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</si>
  <si>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</si>
  <si>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</si>
  <si>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</si>
  <si>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</si>
  <si>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</si>
  <si>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</si>
  <si>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</si>
  <si>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</si>
  <si>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</si>
  <si>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</si>
  <si>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</si>
  <si>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</si>
  <si>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</si>
  <si>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</si>
  <si>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</si>
  <si>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</si>
  <si>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</si>
  <si>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</si>
  <si>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</si>
  <si>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</si>
  <si>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</si>
  <si>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</si>
  <si>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</si>
  <si>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</si>
  <si>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</si>
  <si>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</si>
  <si>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</si>
  <si>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</si>
  <si>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</si>
  <si>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</si>
  <si>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</si>
  <si>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</si>
  <si>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</si>
  <si>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</si>
  <si>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</si>
  <si>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</si>
  <si>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</si>
  <si>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</si>
  <si>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</si>
  <si>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</si>
  <si>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</si>
  <si>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</si>
  <si>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</si>
  <si>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</si>
  <si>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</si>
  <si>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</si>
  <si>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</si>
  <si>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</si>
  <si>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</si>
  <si>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</si>
  <si>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</si>
  <si>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</si>
  <si>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</si>
  <si>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</si>
  <si>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</si>
  <si>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</si>
  <si>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</si>
  <si>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</si>
  <si>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</si>
  <si>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</si>
  <si>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</si>
  <si>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</si>
  <si>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</si>
  <si>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</si>
  <si>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</si>
  <si>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</si>
  <si>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</si>
  <si>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</si>
  <si>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</si>
  <si>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</si>
  <si>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</si>
  <si>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</si>
  <si>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</si>
  <si>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</si>
  <si>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</si>
  <si>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</si>
  <si>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</si>
  <si>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</si>
  <si>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</si>
  <si>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</si>
  <si>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</si>
  <si>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</si>
  <si>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</si>
  <si>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</si>
  <si>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</si>
  <si>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</si>
  <si>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</si>
  <si>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</si>
  <si>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</si>
  <si>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</si>
  <si>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</si>
  <si>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</si>
  <si>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</si>
  <si>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</si>
  <si>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</si>
  <si>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</si>
  <si>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</si>
  <si>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</si>
  <si>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</si>
  <si>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</si>
  <si>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</si>
  <si>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</si>
  <si>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</si>
  <si>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</si>
  <si>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</si>
  <si>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</si>
  <si>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</si>
  <si>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</si>
  <si>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</si>
  <si>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</si>
  <si>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</si>
  <si>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</si>
  <si>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</si>
  <si>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</si>
  <si>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</si>
  <si>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</si>
  <si>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</si>
  <si>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</si>
  <si>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</si>
  <si>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</si>
  <si>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</si>
  <si>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</si>
  <si>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</si>
  <si>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</si>
  <si>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</si>
  <si>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</si>
  <si>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</si>
  <si>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</si>
  <si>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</si>
  <si>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</si>
  <si>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</si>
  <si>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</si>
  <si>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</si>
  <si>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</si>
  <si>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</si>
  <si>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</si>
  <si>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</si>
  <si>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</si>
  <si>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</si>
  <si>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</si>
  <si>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</si>
  <si>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</si>
  <si>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</si>
  <si>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</si>
  <si>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</si>
  <si>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</si>
  <si>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</si>
  <si>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</si>
  <si>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</si>
  <si>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</si>
  <si>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</si>
  <si>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</si>
  <si>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</si>
  <si>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</si>
  <si>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</si>
  <si>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</si>
  <si>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</si>
  <si>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</si>
  <si>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</si>
  <si>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</si>
  <si>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</si>
  <si>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</si>
  <si>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</si>
  <si>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</si>
  <si>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</si>
  <si>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</si>
  <si>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</si>
  <si>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</si>
  <si>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</si>
  <si>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</si>
  <si>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</si>
  <si>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</si>
  <si>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</si>
  <si>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</si>
  <si>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</si>
  <si>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</si>
  <si>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</si>
  <si>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</si>
  <si>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</si>
  <si>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</si>
  <si>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</si>
  <si>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</si>
  <si>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</si>
  <si>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</si>
  <si>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</si>
  <si>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</si>
  <si>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</si>
  <si>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</si>
  <si>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</si>
  <si>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</si>
  <si>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</si>
  <si>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</si>
  <si>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</si>
  <si>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</si>
  <si>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</si>
  <si>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</si>
  <si>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</si>
  <si>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</si>
  <si>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</si>
  <si>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</si>
  <si>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</si>
  <si>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</si>
  <si>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</si>
  <si>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</si>
  <si>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</si>
  <si>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</si>
  <si>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</si>
  <si>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</si>
  <si>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</si>
  <si>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</si>
  <si>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</si>
  <si>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</si>
  <si>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</si>
  <si>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</si>
  <si>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</si>
  <si>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</si>
  <si>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</si>
  <si>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</si>
  <si>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</si>
  <si>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</si>
  <si>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</si>
  <si>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</si>
  <si>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</si>
  <si>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</si>
  <si>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</si>
  <si>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</si>
  <si>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</si>
  <si>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</si>
  <si>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</si>
  <si>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</si>
  <si>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</si>
  <si>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</si>
  <si>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</si>
  <si>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</si>
  <si>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</si>
  <si>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</si>
  <si>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</si>
  <si>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</si>
  <si>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</si>
  <si>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</si>
  <si>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</si>
  <si>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</si>
  <si>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</si>
  <si>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</si>
  <si>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</si>
  <si>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</si>
  <si>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</si>
  <si>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</si>
  <si>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</si>
  <si>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</si>
  <si>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</si>
  <si>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</si>
  <si>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</si>
  <si>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</si>
  <si>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</si>
  <si>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</si>
  <si>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</si>
  <si>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</si>
  <si>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</si>
  <si>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</si>
  <si>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</si>
  <si>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</si>
  <si>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</si>
  <si>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</si>
  <si>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</si>
  <si>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</si>
  <si>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</si>
  <si>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</si>
  <si>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</si>
  <si>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</si>
  <si>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</si>
  <si>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</si>
  <si>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</si>
  <si>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</si>
  <si>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</si>
  <si>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</si>
  <si>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</si>
  <si>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</si>
  <si>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</si>
  <si>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</si>
  <si>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</si>
  <si>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</si>
  <si>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</si>
  <si>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</si>
  <si>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</si>
  <si>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</si>
  <si>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</si>
  <si>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</si>
  <si>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</si>
  <si>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</si>
  <si>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</si>
  <si>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</si>
  <si>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</si>
  <si>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</si>
  <si>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</si>
  <si>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</si>
  <si>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</si>
  <si>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</si>
  <si>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</si>
  <si>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</si>
  <si>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</si>
  <si>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</si>
  <si>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</si>
  <si>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</si>
  <si>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</si>
  <si>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</si>
  <si>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</si>
  <si>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</si>
  <si>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</si>
  <si>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</si>
  <si>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</si>
  <si>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</si>
  <si>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</si>
  <si>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</si>
  <si>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</si>
  <si>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</si>
  <si>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</si>
  <si>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</si>
  <si>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</si>
  <si>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</si>
  <si>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</si>
  <si>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</si>
  <si>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</si>
  <si>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</si>
  <si>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</si>
  <si>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</si>
  <si>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</si>
  <si>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</si>
  <si>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</si>
  <si>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</si>
  <si>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</si>
  <si>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</si>
  <si>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</si>
  <si>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</si>
  <si>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</si>
  <si>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</si>
  <si>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</si>
  <si>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</si>
  <si>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</si>
  <si>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</si>
  <si>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</si>
  <si>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</si>
  <si>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</si>
  <si>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</si>
  <si>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</si>
  <si>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</si>
  <si>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</si>
  <si>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</si>
  <si>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</si>
  <si>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</si>
  <si>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</si>
  <si>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</si>
  <si>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</si>
  <si>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</si>
  <si>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</si>
  <si>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</si>
  <si>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</si>
  <si>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</si>
  <si>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</si>
  <si>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</si>
  <si>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</si>
  <si>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</si>
  <si>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</si>
  <si>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</si>
  <si>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</si>
  <si>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</si>
  <si>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</si>
  <si>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</si>
  <si>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</si>
  <si>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</si>
  <si>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</si>
  <si>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</si>
  <si>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</si>
  <si>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</si>
  <si>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</si>
  <si>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</si>
  <si>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</si>
  <si>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</si>
  <si>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</si>
  <si>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</si>
  <si>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</si>
  <si>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</si>
  <si>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</si>
  <si>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</si>
  <si>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</si>
  <si>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</si>
  <si>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</si>
  <si>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</si>
  <si>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</si>
  <si>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</si>
  <si>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</si>
  <si>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</si>
  <si>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</si>
  <si>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</si>
  <si>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</si>
  <si>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</si>
  <si>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</si>
  <si>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</si>
  <si>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</si>
  <si>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</si>
  <si>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</si>
  <si>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</si>
  <si>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</si>
  <si>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</si>
  <si>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</si>
  <si>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</si>
  <si>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</si>
  <si>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</si>
  <si>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</si>
  <si>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</si>
  <si>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</si>
  <si>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</si>
  <si>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</si>
  <si>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</si>
  <si>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</si>
  <si>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</si>
  <si>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</si>
  <si>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</si>
  <si>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</si>
  <si>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</si>
  <si>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</si>
  <si>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</si>
  <si>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</si>
  <si>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</si>
  <si>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</si>
  <si>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</si>
  <si>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</si>
  <si>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</si>
  <si>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</si>
  <si>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</si>
  <si>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</si>
  <si>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</si>
  <si>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</si>
  <si>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</si>
  <si>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</si>
  <si>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</si>
  <si>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</si>
  <si>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</si>
  <si>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</si>
  <si>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</si>
  <si>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</si>
  <si>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</si>
  <si>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</si>
  <si>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</si>
  <si>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</si>
  <si>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</si>
  <si>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</si>
  <si>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</si>
  <si>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</si>
  <si>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</si>
  <si>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</si>
  <si>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</si>
  <si>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</si>
  <si>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</si>
  <si>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</si>
  <si>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</si>
  <si>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</si>
  <si>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</si>
  <si>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</si>
  <si>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</si>
  <si>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</si>
  <si>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</si>
  <si>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</si>
  <si>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</si>
  <si>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</si>
  <si>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</si>
  <si>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</si>
  <si>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</si>
  <si>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</si>
  <si>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</si>
  <si>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</si>
  <si>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</si>
  <si>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</si>
  <si>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</si>
  <si>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</si>
  <si>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</si>
  <si>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</si>
  <si>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</si>
  <si>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</si>
  <si>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</si>
  <si>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</si>
  <si>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</si>
  <si>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</si>
  <si>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</si>
  <si>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</si>
  <si>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</si>
  <si>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</si>
  <si>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</si>
  <si>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</si>
  <si>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</si>
  <si>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</si>
  <si>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</si>
  <si>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</si>
  <si>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</si>
  <si>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</si>
  <si>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</si>
  <si>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</si>
  <si>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</si>
  <si>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</si>
  <si>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</si>
  <si>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</si>
  <si>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</si>
  <si>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</si>
  <si>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</si>
  <si>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</si>
  <si>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</si>
  <si>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</si>
  <si>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</si>
  <si>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</si>
  <si>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</si>
  <si>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</si>
  <si>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</si>
  <si>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</si>
  <si>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</si>
  <si>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</si>
  <si>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</si>
  <si>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</si>
  <si>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</si>
  <si>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</si>
  <si>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</si>
  <si>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</si>
  <si>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</si>
  <si>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</si>
  <si>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</si>
  <si>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</si>
  <si>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</si>
  <si>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</si>
  <si>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</si>
  <si>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</si>
  <si>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</si>
  <si>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</si>
  <si>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</si>
  <si>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</si>
  <si>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</si>
  <si>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</si>
  <si>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</si>
  <si>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</si>
  <si>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</si>
  <si>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</si>
  <si>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</si>
  <si>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</si>
  <si>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</si>
  <si>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</si>
  <si>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</si>
  <si>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</si>
  <si>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</si>
  <si>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</si>
  <si>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</si>
  <si>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</si>
  <si>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</si>
  <si>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</si>
  <si>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</si>
  <si>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</si>
  <si>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</si>
  <si>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</si>
  <si>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</si>
  <si>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</si>
  <si>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</si>
  <si>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</si>
  <si>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</si>
  <si>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</si>
  <si>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</si>
  <si>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</si>
  <si>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</si>
  <si>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</si>
  <si>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</si>
  <si>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</si>
  <si>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</si>
  <si>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</si>
  <si>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</si>
  <si>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</si>
  <si>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</si>
  <si>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</si>
  <si>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</si>
  <si>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</si>
  <si>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</si>
  <si>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</si>
  <si>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</si>
  <si>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</si>
  <si>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</si>
  <si>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</si>
  <si>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</si>
  <si>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</si>
  <si>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</si>
  <si>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</si>
  <si>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</si>
  <si>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</si>
  <si>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</si>
  <si>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</si>
  <si>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</si>
  <si>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</si>
  <si>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</si>
  <si>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</si>
  <si>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</si>
  <si>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</si>
  <si>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</si>
  <si>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</si>
  <si>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</si>
  <si>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</si>
  <si>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</si>
  <si>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</si>
  <si>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</si>
  <si>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</si>
  <si>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</si>
  <si>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</si>
  <si>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</si>
  <si>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</si>
  <si>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</si>
  <si>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</si>
  <si>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</si>
  <si>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</si>
  <si>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</si>
  <si>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</si>
  <si>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</si>
  <si>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</si>
  <si>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</si>
  <si>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</si>
  <si>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</si>
  <si>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</si>
  <si>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</si>
  <si>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</si>
  <si>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</si>
  <si>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</si>
  <si>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</si>
  <si>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</si>
  <si>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</si>
  <si>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</si>
  <si>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</si>
  <si>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</si>
  <si>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</si>
  <si>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</si>
  <si>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</si>
  <si>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</si>
  <si>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</si>
  <si>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</si>
  <si>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</si>
  <si>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</si>
  <si>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</si>
  <si>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</si>
  <si>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</si>
  <si>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</si>
  <si>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</si>
  <si>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</si>
  <si>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</si>
  <si>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</si>
  <si>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</si>
  <si>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</si>
  <si>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</si>
  <si>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</si>
  <si>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</si>
  <si>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</si>
  <si>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</si>
  <si>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</si>
  <si>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</si>
  <si>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</si>
  <si>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</si>
  <si>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</si>
  <si>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</si>
  <si>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</si>
  <si>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</si>
  <si>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</si>
  <si>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</si>
  <si>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</si>
  <si>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</si>
  <si>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</si>
  <si>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</si>
  <si>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</si>
  <si>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</si>
  <si>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</si>
  <si>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</si>
  <si>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</si>
  <si>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</si>
  <si>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</si>
  <si>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</si>
  <si>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</si>
  <si>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</si>
  <si>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</si>
  <si>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</si>
  <si>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</si>
  <si>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</si>
  <si>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</si>
  <si>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</si>
  <si>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</si>
  <si>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</si>
  <si>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</si>
  <si>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</si>
  <si>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</si>
  <si>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</si>
  <si>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</si>
  <si>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</si>
  <si>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</si>
  <si>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</si>
  <si>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</si>
  <si>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</si>
  <si>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</si>
  <si>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</si>
  <si>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</si>
  <si>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</si>
  <si>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</si>
  <si>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</si>
  <si>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</si>
  <si>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</si>
  <si>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</si>
  <si>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</si>
  <si>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</si>
  <si>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</si>
  <si>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</si>
  <si>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</si>
  <si>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</si>
  <si>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</si>
  <si>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</si>
  <si>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</si>
  <si>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</si>
  <si>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</si>
  <si>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</si>
  <si>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</si>
  <si>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</si>
  <si>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</si>
  <si>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</si>
  <si>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</si>
  <si>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</si>
  <si>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</si>
  <si>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</si>
  <si>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</si>
  <si>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</si>
  <si>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</si>
  <si>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</si>
  <si>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</si>
  <si>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</si>
  <si>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</si>
  <si>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</si>
  <si>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</si>
  <si>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</si>
  <si>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</si>
  <si>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</si>
  <si>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</si>
  <si>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</si>
  <si>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</si>
  <si>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</si>
  <si>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</si>
  <si>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</si>
  <si>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</si>
  <si>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</si>
  <si>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</si>
  <si>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</si>
  <si>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</si>
  <si>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</si>
  <si>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</si>
  <si>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</si>
  <si>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</si>
  <si>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</si>
  <si>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</si>
  <si>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</si>
  <si>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</si>
  <si>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</si>
  <si>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</si>
  <si>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</si>
  <si>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</si>
  <si>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</si>
  <si>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</si>
  <si>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</si>
  <si>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</si>
  <si>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</si>
  <si>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</si>
  <si>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</si>
  <si>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</si>
  <si>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</si>
  <si>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</si>
  <si>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</si>
  <si>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</si>
  <si>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</si>
  <si>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</si>
  <si>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</si>
  <si>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</si>
  <si>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</si>
  <si>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</si>
  <si>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</si>
  <si>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</si>
  <si>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</si>
  <si>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</si>
  <si>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</si>
  <si>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</si>
  <si>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</si>
  <si>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</si>
  <si>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</si>
  <si>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</si>
  <si>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</si>
  <si>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</si>
  <si>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</si>
  <si>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</si>
  <si>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</si>
  <si>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</si>
  <si>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</si>
  <si>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</si>
  <si>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</si>
  <si>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</si>
  <si>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</si>
  <si>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</si>
  <si>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</si>
  <si>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</si>
  <si>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</si>
  <si>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</si>
  <si>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</si>
  <si>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</si>
  <si>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</si>
  <si>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</si>
  <si>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</si>
  <si>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</si>
  <si>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</si>
  <si>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</si>
  <si>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</si>
  <si>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</si>
  <si>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</si>
  <si>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</si>
  <si>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</si>
  <si>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</si>
  <si>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</si>
  <si>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</si>
  <si>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</si>
  <si>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</si>
  <si>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</si>
  <si>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</si>
  <si>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</si>
  <si>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</si>
  <si>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</si>
  <si>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</si>
  <si>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</si>
  <si>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</si>
  <si>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</si>
  <si>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</si>
  <si>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</si>
  <si>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</si>
  <si>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</si>
  <si>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</si>
  <si>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</si>
  <si>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</si>
  <si>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</si>
  <si>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</si>
  <si>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</si>
  <si>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</si>
  <si>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</si>
  <si>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</si>
  <si>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</si>
  <si>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</si>
  <si>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</si>
  <si>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</si>
  <si>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</si>
  <si>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</si>
  <si>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</si>
  <si>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</si>
  <si>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</si>
  <si>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</si>
  <si>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</si>
  <si>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</si>
  <si>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</si>
  <si>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</si>
  <si>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</si>
  <si>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</si>
  <si>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</si>
  <si>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</si>
  <si>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</si>
  <si>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</si>
  <si>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</si>
  <si>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</si>
  <si>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</si>
  <si>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</si>
  <si>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</si>
  <si>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</si>
  <si>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</si>
  <si>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</si>
  <si>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</si>
  <si>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</si>
  <si>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</si>
  <si>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</si>
  <si>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</si>
  <si>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</si>
  <si>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</si>
  <si>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</si>
  <si>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</si>
  <si>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</si>
  <si>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</si>
  <si>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</si>
  <si>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</si>
  <si>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</si>
  <si>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</si>
  <si>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</si>
  <si>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</si>
  <si>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</si>
  <si>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</si>
  <si>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</si>
  <si>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</si>
  <si>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</si>
  <si>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</si>
  <si>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</si>
  <si>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</si>
  <si>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</si>
  <si>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</si>
  <si>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</si>
  <si>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</si>
  <si>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</si>
  <si>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</si>
  <si>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</si>
  <si>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</si>
  <si>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</si>
  <si>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</si>
  <si>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</si>
  <si>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</si>
  <si>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</si>
  <si>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</si>
  <si>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</si>
  <si>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</si>
  <si>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</si>
  <si>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</si>
  <si>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</si>
  <si>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</si>
  <si>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</si>
  <si>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</si>
  <si>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</si>
  <si>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</si>
  <si>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</si>
  <si>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</si>
  <si>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</si>
  <si>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</si>
  <si>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</si>
  <si>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</si>
  <si>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</si>
  <si>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</si>
  <si>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</si>
  <si>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</si>
  <si>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</si>
  <si>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</si>
  <si>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</si>
  <si>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</si>
  <si>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</si>
  <si>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</si>
  <si>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</si>
  <si>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</si>
  <si>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</si>
  <si>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</si>
  <si>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</si>
  <si>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</si>
  <si>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</si>
  <si>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</si>
  <si>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</si>
  <si>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</si>
  <si>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</si>
  <si>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</si>
  <si>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</si>
  <si>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</si>
  <si>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</si>
  <si>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</si>
  <si>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</si>
  <si>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</si>
  <si>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</si>
  <si>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</si>
  <si>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</si>
  <si>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</si>
  <si>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</si>
  <si>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</si>
  <si>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</si>
  <si>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</si>
  <si>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</si>
  <si>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</si>
  <si>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</si>
  <si>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</si>
  <si>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</si>
  <si>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</si>
  <si>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</si>
  <si>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</si>
  <si>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</si>
  <si>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</si>
  <si>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</si>
  <si>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</si>
  <si>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</si>
  <si>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</si>
  <si>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</si>
  <si>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</si>
  <si>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</si>
  <si>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</si>
  <si>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</si>
  <si>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</si>
  <si>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</si>
  <si>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</si>
  <si>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</si>
  <si>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</si>
  <si>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</si>
  <si>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</si>
  <si>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</si>
  <si>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</si>
  <si>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</si>
  <si>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</si>
  <si>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</si>
  <si>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</si>
  <si>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</si>
  <si>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</si>
  <si>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</si>
  <si>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</si>
  <si>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</si>
  <si>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</si>
  <si>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</si>
  <si>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</si>
  <si>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</si>
  <si>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</si>
  <si>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</si>
  <si>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</si>
  <si>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</si>
  <si>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</si>
  <si>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</si>
  <si>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</si>
  <si>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</si>
  <si>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</si>
  <si>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</si>
  <si>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</si>
  <si>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</si>
  <si>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</si>
  <si>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</si>
  <si>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</si>
  <si>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</si>
  <si>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</si>
  <si>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</si>
  <si>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</si>
  <si>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</si>
  <si>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</si>
  <si>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</si>
  <si>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</si>
  <si>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</si>
  <si>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</si>
  <si>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</si>
  <si>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</si>
  <si>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</si>
  <si>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</si>
  <si>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</si>
  <si>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</si>
  <si>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</si>
  <si>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</si>
  <si>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</si>
  <si>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</si>
  <si>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</si>
  <si>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</si>
  <si>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</si>
  <si>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</si>
  <si>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</si>
  <si>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</si>
  <si>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</si>
  <si>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</si>
  <si>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</si>
  <si>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</si>
  <si>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</si>
  <si>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</si>
  <si>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</si>
  <si>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</si>
  <si>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</si>
  <si>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</si>
  <si>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</si>
  <si>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</si>
  <si>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</si>
  <si>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</si>
  <si>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</si>
  <si>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</si>
  <si>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</si>
  <si>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</si>
  <si>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</si>
  <si>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</si>
  <si>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</si>
  <si>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</si>
  <si>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</si>
  <si>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</si>
  <si>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</si>
  <si>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</si>
  <si>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</si>
  <si>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</si>
  <si>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</si>
  <si>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</si>
  <si>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</si>
  <si>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</si>
  <si>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</si>
  <si>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</si>
  <si>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</si>
  <si>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</si>
  <si>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</si>
  <si>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</si>
  <si>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</si>
  <si>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</si>
  <si>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</si>
  <si>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</si>
  <si>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</si>
  <si>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</si>
  <si>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</si>
  <si>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</si>
  <si>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</si>
  <si>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</si>
  <si>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</si>
  <si>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</si>
  <si>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</si>
  <si>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</si>
  <si>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</si>
  <si>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</si>
  <si>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</si>
  <si>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</si>
  <si>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</si>
  <si>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</si>
  <si>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</si>
  <si>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</si>
  <si>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</si>
  <si>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</si>
  <si>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</si>
  <si>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</si>
  <si>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</si>
  <si>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</si>
  <si>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</si>
  <si>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</si>
  <si>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</si>
  <si>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</si>
  <si>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</si>
  <si>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</si>
  <si>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</si>
  <si>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</si>
  <si>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</si>
  <si>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</si>
  <si>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</si>
  <si>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</si>
  <si>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</si>
  <si>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</si>
  <si>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</si>
  <si>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</si>
  <si>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</si>
  <si>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</si>
  <si>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</si>
  <si>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</si>
  <si>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</si>
  <si>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</si>
  <si>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</si>
  <si>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</si>
  <si>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</si>
  <si>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</si>
  <si>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</si>
  <si>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</si>
  <si>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</si>
  <si>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</si>
  <si>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</si>
  <si>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</si>
  <si>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</si>
  <si>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</si>
  <si>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</si>
  <si>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</si>
  <si>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</si>
  <si>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</si>
  <si>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</si>
  <si>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</si>
  <si>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</si>
  <si>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</si>
  <si>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</si>
  <si>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</si>
  <si>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</si>
  <si>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</si>
  <si>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</si>
  <si>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</si>
  <si>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</si>
  <si>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</si>
  <si>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</si>
  <si>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</si>
  <si>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</si>
  <si>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</si>
  <si>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</si>
  <si>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</si>
  <si>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</si>
  <si>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</si>
  <si>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</si>
  <si>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</si>
  <si>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</si>
  <si>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</si>
  <si>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</si>
  <si>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</si>
  <si>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</si>
  <si>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</si>
  <si>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</si>
  <si>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</si>
  <si>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</si>
  <si>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</si>
  <si>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</si>
  <si>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</si>
  <si>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</si>
  <si>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</si>
  <si>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</si>
  <si>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</si>
  <si>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</si>
  <si>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</si>
  <si>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</si>
  <si>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</si>
  <si>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</si>
  <si>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</si>
  <si>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</si>
  <si>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</si>
  <si>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</si>
  <si>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</si>
  <si>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</si>
  <si>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</si>
  <si>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</si>
  <si>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</si>
  <si>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</si>
  <si>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</si>
  <si>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</si>
  <si>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</si>
  <si>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</si>
  <si>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</si>
  <si>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</si>
  <si>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</si>
  <si>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</si>
  <si>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</si>
  <si>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</si>
  <si>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</si>
  <si>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</si>
  <si>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</si>
  <si>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</si>
  <si>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</si>
  <si>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</si>
  <si>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</si>
  <si>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</si>
  <si>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</si>
  <si>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</si>
  <si>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</si>
  <si>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</si>
  <si>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</si>
  <si>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</si>
  <si>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</si>
  <si>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</si>
  <si>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</si>
  <si>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</si>
  <si>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</si>
  <si>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</si>
  <si>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</si>
  <si>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</si>
  <si>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</si>
  <si>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</si>
  <si>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</si>
  <si>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</si>
  <si>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</si>
  <si>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</si>
  <si>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</si>
  <si>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</si>
  <si>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</si>
  <si>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</si>
  <si>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</si>
  <si>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</si>
  <si>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</si>
  <si>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</si>
  <si>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</si>
  <si>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</si>
  <si>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</si>
  <si>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</si>
  <si>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</si>
  <si>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</si>
  <si>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</si>
  <si>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</si>
  <si>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</si>
  <si>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</si>
  <si>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</si>
  <si>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</si>
  <si>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</si>
  <si>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</si>
  <si>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</si>
  <si>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</si>
  <si>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</si>
  <si>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</si>
  <si>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</si>
  <si>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</si>
  <si>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</si>
  <si>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</si>
  <si>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</si>
  <si>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</si>
  <si>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</si>
  <si>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</si>
  <si>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</si>
  <si>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</si>
  <si>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</si>
  <si>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</si>
  <si>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</si>
  <si>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</si>
  <si>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</si>
  <si>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</si>
  <si>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</si>
  <si>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</si>
  <si>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</si>
  <si>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</si>
  <si>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</si>
  <si>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</si>
  <si>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</si>
  <si>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</si>
  <si>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</si>
  <si>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</si>
  <si>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</si>
  <si>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</si>
  <si>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</si>
  <si>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</si>
  <si>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</si>
  <si>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</si>
  <si>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</si>
  <si>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</si>
  <si>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</si>
  <si>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</si>
  <si>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</si>
  <si>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</si>
  <si>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</si>
  <si>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</si>
  <si>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</si>
  <si>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</si>
  <si>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</si>
  <si>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</si>
  <si>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</si>
  <si>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</si>
  <si>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</si>
  <si>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</si>
  <si>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</si>
  <si>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</si>
  <si>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</si>
  <si>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</si>
  <si>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</si>
  <si>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</si>
  <si>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</si>
  <si>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</si>
  <si>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</si>
  <si>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</si>
  <si>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</si>
  <si>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</si>
  <si>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</si>
  <si>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</si>
  <si>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</si>
  <si>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</si>
  <si>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</si>
  <si>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</si>
  <si>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</si>
  <si>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</si>
  <si>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</si>
  <si>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</si>
  <si>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</si>
  <si>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</si>
  <si>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</si>
  <si>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</si>
  <si>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</si>
  <si>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</si>
  <si>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</si>
  <si>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</si>
  <si>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</si>
  <si>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</si>
  <si>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</si>
  <si>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</si>
  <si>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</si>
  <si>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</si>
  <si>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</si>
  <si>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</si>
  <si>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</si>
  <si>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</si>
  <si>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</si>
  <si>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</si>
  <si>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</si>
  <si>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</si>
  <si>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</si>
  <si>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</si>
  <si>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</si>
  <si>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</si>
  <si>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</si>
  <si>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</si>
  <si>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</si>
  <si>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</si>
  <si>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</si>
  <si>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</si>
  <si>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</si>
  <si>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</si>
  <si>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</si>
  <si>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</si>
  <si>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</si>
  <si>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</si>
  <si>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</si>
  <si>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</si>
  <si>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</si>
  <si>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</si>
  <si>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</si>
  <si>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</si>
  <si>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</si>
  <si>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</si>
  <si>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</si>
  <si>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</si>
  <si>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</si>
  <si>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</si>
  <si>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</si>
  <si>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</si>
  <si>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</si>
  <si>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</si>
  <si>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</si>
  <si>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</si>
  <si>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</si>
  <si>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</si>
  <si>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</si>
  <si>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</si>
  <si>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</si>
  <si>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</si>
  <si>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</si>
  <si>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</si>
  <si>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</si>
  <si>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</si>
  <si>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</si>
  <si>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</si>
  <si>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</si>
  <si>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</si>
  <si>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</si>
  <si>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</si>
  <si>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</si>
  <si>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</si>
  <si>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</si>
  <si>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</si>
  <si>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</si>
  <si>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</si>
  <si>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</si>
  <si>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</si>
  <si>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</si>
  <si>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</si>
  <si>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</si>
  <si>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</si>
  <si>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</si>
  <si>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</si>
  <si>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</si>
  <si>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</si>
  <si>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</si>
  <si>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</si>
  <si>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</si>
  <si>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</si>
  <si>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</si>
  <si>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</si>
  <si>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</si>
  <si>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</si>
  <si>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</si>
  <si>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</si>
  <si>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</si>
  <si>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</si>
  <si>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</si>
  <si>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</si>
  <si>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</si>
  <si>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</si>
  <si>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</si>
  <si>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</si>
  <si>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</si>
  <si>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</si>
  <si>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</si>
  <si>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</si>
  <si>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</si>
  <si>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</si>
  <si>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</si>
  <si>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</si>
  <si>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</si>
  <si>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</si>
  <si>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</si>
  <si>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</si>
  <si>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</si>
  <si>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</si>
  <si>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</si>
  <si>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</si>
  <si>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</si>
  <si>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</si>
  <si>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</si>
  <si>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</si>
  <si>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</si>
  <si>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</si>
  <si>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</si>
  <si>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</si>
  <si>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</si>
  <si>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</si>
  <si>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</si>
  <si>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</si>
  <si>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</si>
  <si>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</si>
  <si>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</si>
  <si>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</si>
  <si>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</si>
  <si>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</si>
  <si>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</si>
  <si>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</si>
  <si>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</si>
  <si>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</si>
  <si>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</si>
  <si>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</si>
  <si>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</si>
  <si>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</si>
  <si>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</si>
  <si>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</si>
  <si>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</si>
  <si>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</si>
  <si>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</si>
  <si>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</si>
  <si>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</si>
  <si>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</si>
  <si>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</si>
  <si>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</si>
  <si>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</si>
  <si>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</si>
  <si>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</si>
  <si>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</si>
  <si>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</si>
  <si>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</si>
  <si>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</si>
  <si>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</si>
  <si>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</si>
  <si>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</si>
  <si>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</si>
  <si>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</si>
  <si>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</si>
  <si>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</si>
  <si>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</si>
  <si>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</si>
  <si>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</si>
  <si>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</si>
  <si>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</si>
  <si>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</si>
  <si>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</si>
  <si>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</si>
  <si>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</si>
  <si>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</si>
  <si>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</si>
  <si>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</si>
  <si>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</si>
  <si>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</si>
  <si>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</si>
  <si>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</si>
  <si>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</si>
  <si>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</si>
  <si>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</si>
  <si>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</si>
  <si>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</si>
  <si>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</si>
  <si>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</si>
  <si>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</si>
  <si>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</si>
  <si>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</si>
  <si>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</si>
  <si>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</si>
  <si>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</si>
  <si>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</si>
  <si>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</si>
  <si>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</si>
  <si>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</si>
  <si>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</si>
  <si>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</si>
  <si>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</si>
  <si>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</si>
  <si>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</si>
  <si>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</si>
  <si>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</si>
  <si>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</si>
  <si>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</si>
  <si>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</si>
  <si>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</si>
  <si>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</si>
  <si>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</si>
  <si>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</si>
  <si>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</si>
  <si>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</si>
  <si>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</si>
  <si>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</si>
  <si>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</si>
  <si>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</si>
  <si>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</si>
  <si>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</si>
  <si>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</si>
  <si>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</si>
  <si>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</si>
  <si>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</si>
  <si>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</si>
  <si>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</si>
  <si>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</si>
  <si>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</si>
  <si>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</si>
  <si>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</si>
  <si>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</si>
  <si>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</si>
  <si>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</si>
  <si>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</si>
  <si>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</si>
  <si>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</si>
  <si>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</si>
  <si>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</si>
  <si>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</si>
  <si>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</si>
  <si>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</si>
  <si>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</si>
  <si>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</si>
  <si>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</si>
  <si>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</si>
  <si>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</si>
  <si>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</si>
  <si>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</si>
  <si>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</si>
  <si>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</si>
  <si>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</si>
  <si>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</si>
  <si>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</si>
  <si>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</si>
  <si>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</si>
  <si>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</si>
  <si>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</si>
  <si>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</si>
  <si>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</si>
  <si>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</si>
  <si>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</si>
  <si>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</si>
  <si>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</si>
  <si>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</si>
  <si>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</si>
  <si>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</si>
  <si>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</si>
  <si>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</si>
  <si>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</si>
  <si>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</si>
  <si>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</si>
  <si>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</si>
  <si>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</si>
  <si>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</si>
  <si>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</si>
  <si>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</si>
  <si>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</si>
  <si>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</si>
  <si>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</si>
  <si>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</si>
  <si>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</si>
  <si>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</si>
  <si>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</si>
  <si>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</si>
  <si>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</si>
  <si>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</si>
  <si>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</si>
  <si>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</si>
  <si>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</si>
  <si>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</si>
  <si>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</si>
  <si>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</si>
  <si>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</si>
  <si>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</si>
  <si>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</si>
  <si>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</si>
  <si>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</si>
  <si>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</si>
  <si>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</si>
  <si>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</si>
  <si>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</si>
  <si>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</si>
  <si>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</si>
  <si>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</si>
  <si>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</si>
  <si>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</si>
  <si>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</si>
  <si>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</si>
  <si>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</si>
  <si>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</si>
  <si>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</si>
  <si>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</si>
  <si>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</si>
  <si>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</si>
  <si>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</si>
  <si>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</si>
  <si>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</si>
  <si>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</si>
  <si>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</si>
  <si>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</si>
  <si>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</si>
  <si>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</si>
  <si>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</si>
  <si>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</si>
  <si>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</si>
  <si>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</si>
  <si>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</si>
  <si>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</si>
  <si>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</si>
  <si>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</si>
  <si>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</si>
  <si>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</si>
  <si>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</si>
  <si>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</si>
  <si>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</si>
  <si>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</si>
  <si>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</si>
  <si>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</si>
  <si>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</si>
  <si>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</si>
  <si>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</si>
  <si>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</si>
  <si>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</si>
  <si>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</si>
  <si>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</si>
  <si>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</si>
  <si>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</si>
  <si>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</si>
  <si>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</si>
  <si>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</si>
  <si>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</si>
  <si>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</si>
  <si>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</si>
  <si>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</si>
  <si>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</si>
  <si>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</si>
  <si>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</si>
  <si>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</si>
  <si>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</si>
  <si>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</si>
  <si>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</si>
  <si>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</si>
  <si>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</si>
  <si>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</si>
  <si>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</si>
  <si>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</si>
  <si>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</si>
  <si>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</si>
  <si>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</si>
  <si>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</si>
  <si>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</si>
  <si>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</si>
  <si>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</si>
  <si>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</si>
  <si>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</si>
  <si>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</si>
  <si>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</si>
  <si>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</si>
  <si>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</si>
  <si>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</si>
  <si>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</si>
  <si>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</si>
  <si>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</si>
  <si>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</si>
  <si>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</si>
  <si>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</si>
  <si>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</si>
  <si>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</si>
  <si>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</si>
  <si>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</si>
  <si>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</si>
  <si>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</si>
  <si>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</si>
  <si>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</si>
  <si>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</si>
  <si>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</si>
  <si>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</si>
  <si>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</si>
  <si>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</si>
  <si>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</si>
  <si>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</si>
  <si>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</si>
  <si>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</si>
  <si>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</si>
  <si>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</si>
  <si>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</si>
  <si>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</si>
  <si>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</si>
  <si>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</si>
  <si>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</si>
  <si>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</si>
  <si>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</si>
  <si>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</si>
  <si>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</si>
  <si>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</si>
  <si>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</si>
  <si>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</si>
  <si>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</si>
  <si>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</si>
  <si>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</si>
  <si>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</si>
  <si>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</si>
  <si>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</si>
  <si>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</si>
  <si>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</si>
  <si>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</si>
  <si>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</si>
  <si>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</si>
  <si>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</si>
  <si>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</si>
  <si>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</si>
  <si>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</si>
  <si>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</si>
  <si>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</si>
  <si>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</si>
  <si>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</si>
  <si>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</si>
  <si>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</si>
  <si>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</si>
  <si>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</si>
  <si>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</si>
  <si>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</si>
  <si>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</si>
  <si>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</si>
  <si>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</si>
  <si>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</si>
  <si>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</si>
  <si>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</si>
  <si>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</si>
  <si>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</si>
  <si>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</si>
  <si>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</si>
  <si>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</si>
  <si>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</si>
  <si>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</si>
  <si>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</si>
  <si>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</si>
  <si>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</si>
  <si>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</si>
  <si>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</si>
  <si>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</si>
  <si>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</si>
  <si>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</si>
  <si>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</si>
  <si>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</si>
  <si>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</si>
  <si>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</si>
  <si>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</si>
  <si>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</si>
  <si>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</si>
  <si>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</si>
  <si>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</si>
  <si>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</si>
  <si>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</si>
  <si>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</si>
  <si>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</si>
  <si>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</si>
  <si>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</si>
  <si>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</si>
  <si>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</si>
  <si>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</si>
  <si>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</si>
  <si>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</si>
  <si>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</si>
  <si>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</si>
  <si>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</si>
  <si>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</si>
  <si>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</si>
  <si>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</si>
  <si>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</si>
  <si>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</si>
  <si>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</si>
  <si>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</si>
  <si>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</si>
  <si>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</si>
  <si>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</si>
  <si>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</si>
  <si>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</si>
  <si>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</si>
  <si>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</si>
  <si>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</si>
  <si>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</si>
  <si>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</si>
  <si>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</si>
  <si>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</si>
  <si>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</si>
  <si>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</si>
  <si>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</si>
  <si>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</si>
  <si>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</si>
  <si>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</si>
  <si>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</si>
  <si>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</si>
  <si>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</si>
  <si>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</si>
  <si>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</si>
  <si>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</si>
  <si>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</si>
  <si>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</si>
  <si>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</si>
  <si>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</si>
  <si>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</si>
  <si>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</si>
  <si>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</si>
  <si>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</si>
  <si>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</si>
  <si>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</si>
  <si>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</si>
  <si>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</si>
  <si>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</si>
  <si>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</si>
  <si>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</si>
  <si>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</si>
  <si>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</si>
  <si>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</si>
  <si>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</si>
  <si>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</si>
  <si>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</si>
  <si>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</si>
  <si>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</si>
  <si>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</si>
  <si>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</si>
  <si>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</si>
  <si>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</si>
  <si>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</si>
  <si>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</si>
  <si>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</si>
  <si>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</si>
  <si>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</si>
  <si>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</si>
  <si>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</si>
  <si>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</si>
  <si>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</si>
  <si>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</si>
  <si>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</si>
  <si>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</si>
  <si>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</si>
  <si>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</si>
  <si>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</si>
  <si>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</si>
  <si>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</si>
  <si>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</si>
  <si>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</si>
  <si>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</si>
  <si>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</si>
  <si>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</si>
  <si>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</si>
  <si>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</si>
  <si>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</si>
  <si>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</si>
  <si>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</si>
  <si>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</si>
  <si>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</si>
  <si>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</si>
  <si>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</si>
  <si>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</si>
  <si>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</si>
  <si>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</si>
  <si>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</si>
  <si>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</si>
  <si>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</si>
  <si>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</si>
  <si>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</si>
  <si>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</si>
  <si>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</si>
  <si>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</si>
  <si>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</si>
  <si>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</si>
  <si>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</si>
  <si>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</si>
  <si>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</si>
  <si>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</si>
  <si>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</si>
  <si>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</si>
  <si>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</si>
  <si>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</si>
  <si>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</si>
  <si>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</si>
  <si>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</si>
  <si>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</si>
  <si>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</si>
  <si>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</si>
  <si>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</si>
  <si>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</si>
  <si>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</si>
  <si>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</si>
  <si>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</si>
  <si>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</si>
  <si>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</si>
  <si>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</si>
  <si>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</si>
  <si>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</si>
  <si>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</si>
  <si>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</si>
  <si>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</si>
  <si>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</si>
  <si>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</si>
  <si>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</si>
  <si>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</si>
  <si>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</si>
  <si>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</si>
  <si>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</si>
  <si>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</si>
  <si>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</si>
  <si>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</si>
  <si>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</si>
  <si>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</si>
  <si>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</si>
  <si>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</si>
  <si>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</si>
  <si>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</si>
  <si>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</si>
  <si>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</si>
  <si>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</si>
  <si>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</si>
  <si>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</si>
  <si>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</si>
  <si>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</si>
  <si>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</si>
  <si>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</si>
  <si>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</si>
  <si>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</si>
  <si>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</si>
  <si>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</si>
  <si>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</si>
  <si>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</si>
  <si>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</si>
  <si>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</si>
  <si>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</si>
  <si>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</si>
  <si>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</si>
  <si>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</si>
  <si>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</si>
  <si>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</si>
  <si>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</si>
  <si>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</si>
  <si>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</si>
  <si>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</si>
  <si>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</si>
  <si>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</si>
  <si>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</si>
  <si>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</si>
  <si>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</si>
  <si>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</si>
  <si>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</si>
  <si>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</si>
  <si>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</si>
  <si>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</si>
  <si>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</si>
  <si>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</si>
  <si>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</si>
  <si>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</si>
  <si>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</si>
  <si>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</si>
  <si>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</si>
  <si>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</si>
  <si>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</si>
  <si>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</si>
  <si>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</si>
  <si>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</si>
  <si>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</si>
  <si>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</si>
  <si>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</si>
  <si>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</si>
  <si>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</si>
  <si>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</si>
  <si>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</si>
  <si>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</si>
  <si>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</si>
  <si>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</si>
  <si>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</si>
  <si>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</si>
  <si>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</si>
  <si>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</si>
  <si>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</si>
  <si>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</si>
  <si>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</si>
  <si>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</si>
  <si>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</si>
  <si>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</si>
  <si>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</si>
  <si>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</si>
  <si>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</si>
  <si>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</si>
  <si>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</si>
  <si>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</si>
  <si>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</si>
  <si>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</si>
  <si>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</si>
  <si>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</si>
  <si>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</si>
  <si>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</si>
  <si>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</si>
  <si>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</si>
  <si>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</si>
  <si>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</si>
  <si>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</si>
  <si>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</si>
  <si>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</si>
  <si>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</si>
  <si>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</si>
  <si>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</si>
  <si>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</si>
  <si>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</si>
  <si>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</si>
  <si>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</si>
  <si>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</si>
  <si>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</si>
  <si>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</si>
  <si>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</si>
  <si>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</si>
  <si>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</si>
  <si>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</si>
  <si>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</si>
  <si>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</si>
  <si>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</si>
  <si>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</si>
  <si>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</si>
  <si>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</si>
  <si>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</si>
  <si>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</si>
  <si>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</si>
  <si>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</si>
  <si>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</si>
  <si>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</si>
  <si>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</si>
  <si>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</si>
  <si>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</si>
  <si>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</si>
  <si>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</si>
  <si>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</si>
  <si>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</si>
  <si>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</si>
  <si>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</si>
  <si>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</si>
  <si>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</si>
  <si>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</si>
  <si>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</si>
  <si>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</si>
  <si>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</si>
  <si>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</si>
  <si>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</si>
  <si>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</si>
  <si>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</si>
  <si>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</si>
  <si>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</si>
  <si>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</si>
  <si>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</si>
  <si>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</si>
  <si>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</si>
  <si>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</si>
  <si>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</si>
  <si>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</si>
  <si>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</si>
  <si>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</si>
  <si>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</si>
  <si>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</si>
  <si>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</si>
  <si>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</si>
  <si>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</si>
  <si>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</si>
  <si>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</si>
  <si>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</si>
  <si>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</si>
  <si>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</si>
  <si>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</si>
  <si>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</si>
  <si>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</si>
  <si>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</si>
  <si>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</si>
  <si>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</si>
  <si>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</si>
  <si>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</si>
  <si>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</si>
  <si>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</si>
  <si>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</si>
  <si>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</si>
  <si>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</si>
  <si>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</si>
  <si>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</si>
  <si>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</si>
  <si>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</si>
  <si>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</si>
  <si>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</si>
  <si>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</si>
  <si>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</si>
  <si>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</si>
  <si>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</si>
  <si>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</si>
  <si>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</si>
  <si>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</si>
  <si>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</si>
  <si>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</si>
  <si>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</si>
  <si>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</si>
  <si>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</si>
  <si>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</si>
  <si>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</si>
  <si>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</si>
  <si>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</si>
  <si>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</si>
  <si>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</si>
  <si>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</si>
  <si>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</si>
  <si>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</si>
  <si>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</si>
  <si>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</si>
  <si>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</si>
  <si>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</si>
  <si>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</si>
  <si>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</si>
  <si>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</si>
  <si>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</si>
  <si>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</si>
  <si>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</si>
  <si>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</si>
  <si>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</si>
  <si>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</si>
  <si>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</si>
  <si>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</si>
  <si>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</si>
  <si>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</si>
  <si>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</si>
  <si>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</si>
  <si>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</si>
  <si>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</si>
  <si>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</si>
  <si>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</si>
  <si>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</si>
  <si>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</si>
  <si>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</si>
  <si>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</si>
  <si>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</si>
  <si>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</si>
  <si>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</si>
  <si>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</si>
  <si>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</si>
  <si>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</si>
  <si>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</si>
  <si>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</si>
  <si>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</si>
  <si>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</si>
  <si>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</si>
  <si>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</si>
  <si>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</si>
  <si>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</si>
  <si>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</si>
  <si>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</si>
  <si>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</si>
  <si>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</si>
  <si>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</si>
  <si>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</si>
  <si>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</si>
  <si>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</si>
  <si>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</si>
  <si>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</si>
  <si>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</si>
  <si>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</si>
  <si>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</si>
  <si>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</si>
  <si>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</si>
  <si>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</si>
  <si>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</si>
  <si>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</si>
  <si>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</si>
  <si>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</si>
  <si>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</si>
  <si>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</si>
  <si>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</si>
  <si>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</si>
  <si>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</si>
  <si>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</si>
  <si>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</si>
  <si>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</si>
  <si>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</si>
  <si>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</si>
  <si>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</si>
  <si>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</si>
  <si>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</si>
  <si>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</si>
  <si>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</si>
  <si>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</si>
  <si>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</si>
  <si>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</si>
  <si>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</si>
  <si>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</si>
  <si>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</si>
  <si>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</si>
  <si>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</si>
  <si>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</si>
  <si>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</si>
  <si>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</si>
  <si>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</si>
  <si>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</si>
  <si>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</si>
  <si>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</si>
  <si>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</si>
  <si>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</si>
  <si>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</si>
  <si>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</si>
  <si>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</si>
  <si>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</si>
  <si>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</si>
  <si>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</si>
  <si>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</si>
  <si>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</si>
  <si>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</si>
  <si>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</si>
  <si>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</si>
  <si>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</si>
  <si>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</si>
  <si>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</si>
  <si>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</si>
  <si>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</si>
  <si>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</si>
  <si>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</si>
  <si>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</si>
  <si>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</si>
  <si>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</si>
  <si>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</si>
  <si>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</si>
  <si>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</si>
  <si>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</si>
  <si>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</si>
  <si>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</si>
  <si>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</si>
  <si>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</si>
  <si>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</si>
  <si>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</si>
  <si>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</si>
  <si>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</si>
  <si>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</si>
  <si>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</si>
  <si>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</si>
  <si>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</si>
  <si>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</si>
  <si>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</si>
  <si>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</si>
  <si>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</si>
  <si>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</si>
  <si>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</si>
  <si>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</si>
  <si>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</si>
  <si>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</si>
  <si>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</si>
  <si>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</si>
  <si>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</si>
  <si>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</si>
  <si>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</si>
  <si>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</si>
  <si>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</si>
  <si>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</si>
  <si>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</si>
  <si>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</si>
  <si>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</si>
  <si>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</si>
  <si>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</si>
  <si>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</si>
  <si>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</si>
  <si>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</si>
  <si>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</si>
  <si>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</si>
  <si>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</si>
  <si>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</si>
  <si>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</si>
  <si>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</si>
  <si>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</si>
  <si>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</si>
  <si>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</si>
  <si>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</si>
  <si>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</si>
  <si>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</si>
  <si>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</si>
  <si>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</si>
  <si>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</si>
  <si>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</si>
  <si>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</si>
  <si>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</si>
  <si>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</si>
  <si>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</si>
  <si>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</si>
  <si>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</si>
  <si>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</si>
  <si>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</si>
  <si>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</si>
  <si>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</si>
  <si>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</si>
  <si>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</si>
  <si>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</si>
  <si>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</si>
  <si>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</si>
  <si>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</si>
  <si>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</si>
  <si>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</si>
  <si>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</si>
  <si>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</si>
  <si>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</si>
  <si>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</si>
  <si>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</si>
  <si>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</si>
  <si>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</si>
  <si>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</si>
  <si>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</si>
  <si>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</si>
  <si>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</si>
  <si>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</si>
  <si>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</si>
  <si>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</si>
  <si>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</si>
  <si>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</si>
  <si>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</si>
  <si>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</si>
  <si>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</si>
  <si>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</si>
  <si>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</si>
  <si>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</si>
  <si>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</si>
  <si>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</si>
  <si>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</si>
  <si>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</si>
  <si>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</si>
  <si>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</si>
  <si>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</si>
  <si>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</si>
  <si>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</si>
  <si>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</si>
  <si>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</si>
  <si>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</si>
  <si>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</si>
  <si>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</si>
  <si>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</si>
  <si>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</si>
  <si>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</si>
  <si>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</si>
  <si>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</si>
  <si>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</si>
  <si>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</si>
  <si>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</si>
  <si>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</si>
  <si>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</si>
  <si>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</si>
  <si>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</si>
  <si>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</si>
  <si>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</si>
  <si>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</si>
  <si>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</si>
  <si>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</si>
  <si>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</si>
  <si>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</si>
  <si>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</si>
  <si>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</si>
  <si>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</si>
  <si>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</si>
  <si>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</si>
  <si>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</si>
  <si>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</si>
  <si>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</si>
  <si>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</si>
  <si>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</si>
  <si>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</si>
  <si>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</si>
  <si>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</si>
  <si>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</si>
  <si>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</si>
  <si>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</si>
  <si>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</si>
  <si>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</si>
  <si>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</si>
  <si>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</si>
  <si>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</si>
  <si>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</si>
  <si>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</si>
  <si>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</si>
  <si>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</si>
  <si>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</si>
  <si>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</si>
  <si>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</si>
  <si>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</si>
  <si>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</si>
  <si>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</si>
  <si>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</si>
  <si>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</si>
  <si>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</si>
  <si>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</si>
  <si>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</si>
  <si>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</si>
  <si>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</si>
  <si>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</si>
  <si>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</si>
  <si>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</si>
  <si>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</si>
  <si>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</si>
  <si>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</si>
  <si>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</si>
  <si>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</si>
  <si>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</si>
  <si>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</si>
  <si>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</si>
  <si>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</si>
  <si>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</si>
  <si>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</si>
  <si>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</si>
  <si>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</si>
  <si>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</si>
  <si>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</si>
  <si>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</si>
  <si>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</si>
  <si>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</si>
  <si>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</si>
  <si>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</si>
  <si>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</si>
  <si>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</si>
  <si>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</si>
  <si>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</si>
  <si>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</si>
  <si>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</si>
  <si>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</si>
  <si>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</si>
  <si>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</si>
  <si>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</si>
  <si>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</si>
  <si>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</si>
  <si>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</si>
  <si>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</si>
  <si>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</si>
  <si>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</si>
  <si>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</si>
  <si>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</si>
  <si>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</si>
  <si>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</si>
  <si>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</si>
  <si>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</si>
  <si>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</si>
  <si>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</si>
  <si>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</si>
  <si>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</si>
  <si>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</si>
  <si>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</si>
  <si>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</si>
  <si>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</si>
  <si>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</si>
  <si>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</si>
  <si>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</si>
  <si>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</si>
  <si>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</si>
  <si>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</si>
  <si>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</si>
  <si>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</si>
  <si>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</si>
  <si>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</si>
  <si>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</si>
  <si>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</si>
  <si>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</si>
  <si>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</si>
  <si>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</si>
  <si>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</si>
  <si>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</si>
  <si>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</si>
  <si>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</si>
  <si>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</si>
  <si>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</si>
  <si>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</si>
  <si>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</si>
  <si>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</si>
  <si>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</si>
  <si>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</si>
  <si>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</si>
  <si>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</si>
  <si>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</si>
  <si>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</si>
  <si>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</si>
  <si>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</si>
  <si>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</si>
  <si>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</si>
  <si>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</si>
  <si>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</si>
  <si>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</si>
  <si>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</si>
  <si>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</si>
  <si>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</si>
  <si>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</si>
  <si>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</si>
  <si>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</si>
  <si>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</si>
  <si>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</si>
  <si>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</si>
  <si>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</si>
  <si>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</si>
  <si>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</si>
  <si>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</si>
  <si>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</si>
  <si>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</si>
  <si>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</si>
  <si>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</si>
  <si>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</si>
  <si>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</si>
  <si>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</si>
  <si>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</si>
  <si>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</si>
  <si>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</si>
  <si>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</si>
  <si>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</si>
  <si>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</si>
  <si>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</si>
  <si>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</si>
  <si>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</si>
  <si>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</si>
  <si>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</si>
  <si>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</si>
  <si>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</si>
  <si>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</si>
  <si>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</si>
  <si>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</si>
  <si>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</si>
  <si>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</si>
  <si>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</si>
  <si>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</si>
  <si>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</si>
  <si>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</si>
  <si>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</si>
  <si>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</si>
  <si>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</si>
  <si>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</si>
  <si>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</si>
  <si>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</si>
  <si>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</si>
  <si>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</si>
  <si>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</si>
  <si>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</si>
  <si>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</si>
  <si>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</si>
  <si>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</si>
  <si>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</si>
  <si>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</si>
  <si>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</si>
  <si>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</si>
  <si>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</si>
  <si>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</si>
  <si>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</si>
  <si>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</si>
  <si>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</si>
  <si>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</si>
  <si>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</si>
  <si>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</si>
  <si>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</si>
  <si>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</si>
  <si>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</si>
  <si>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</si>
  <si>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</si>
  <si>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</si>
  <si>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</si>
  <si>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</si>
  <si>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</si>
  <si>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</si>
  <si>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</si>
  <si>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</si>
  <si>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</si>
  <si>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</si>
  <si>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</si>
  <si>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</si>
  <si>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</si>
  <si>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</si>
  <si>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</si>
  <si>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</si>
  <si>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</si>
  <si>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</si>
  <si>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</si>
  <si>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</si>
  <si>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</si>
  <si>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</si>
  <si>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</si>
  <si>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</si>
  <si>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</si>
  <si>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</si>
  <si>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</si>
  <si>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</si>
  <si>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</si>
  <si>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</si>
  <si>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</si>
  <si>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</si>
  <si>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</si>
  <si>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</si>
  <si>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</si>
  <si>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</si>
  <si>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</si>
  <si>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</si>
  <si>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</si>
  <si>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</si>
  <si>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</si>
  <si>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</si>
  <si>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</si>
  <si>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</si>
  <si>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</si>
  <si>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</si>
  <si>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</si>
  <si>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</si>
  <si>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</si>
  <si>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</si>
  <si>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</si>
  <si>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</si>
  <si>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</si>
  <si>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</si>
  <si>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</si>
  <si>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</si>
  <si>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</si>
  <si>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</si>
  <si>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</si>
  <si>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</si>
  <si>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</si>
  <si>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</si>
  <si>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</si>
  <si>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</si>
  <si>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</si>
  <si>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</si>
  <si>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</si>
  <si>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</si>
  <si>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</si>
  <si>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</si>
  <si>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</si>
  <si>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</si>
  <si>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</si>
  <si>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</si>
  <si>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</si>
  <si>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</si>
  <si>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</si>
  <si>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</si>
  <si>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</si>
  <si>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</si>
  <si>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</si>
  <si>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</si>
  <si>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</si>
  <si>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</si>
  <si>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</si>
  <si>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</si>
  <si>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</si>
  <si>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</si>
  <si>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</si>
  <si>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</si>
  <si>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</si>
  <si>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</si>
  <si>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</si>
  <si>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</si>
  <si>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</si>
  <si>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</si>
  <si>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</si>
  <si>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</si>
  <si>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</si>
  <si>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</si>
  <si>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</si>
  <si>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</si>
  <si>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</si>
  <si>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</si>
  <si>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</si>
  <si>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</si>
  <si>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</si>
  <si>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</si>
  <si>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</si>
  <si>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</si>
  <si>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</si>
  <si>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</si>
  <si>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</si>
  <si>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</si>
  <si>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</si>
  <si>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</si>
  <si>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</si>
  <si>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</si>
  <si>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</si>
  <si>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</si>
  <si>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</si>
  <si>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</si>
  <si>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</si>
  <si>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</si>
  <si>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</si>
  <si>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</si>
  <si>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</si>
  <si>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</si>
  <si>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</si>
  <si>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</si>
  <si>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</si>
  <si>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</si>
  <si>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</si>
  <si>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</si>
  <si>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</si>
  <si>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</si>
  <si>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</si>
  <si>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</si>
  <si>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</si>
  <si>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</si>
  <si>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</si>
  <si>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</si>
  <si>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</si>
  <si>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</si>
  <si>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</si>
  <si>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</si>
  <si>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</si>
  <si>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</si>
  <si>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</si>
  <si>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</si>
  <si>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</si>
  <si>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</si>
  <si>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</si>
  <si>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</si>
  <si>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</si>
  <si>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</si>
  <si>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</si>
  <si>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</si>
  <si>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</si>
  <si>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</si>
  <si>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</si>
  <si>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</si>
  <si>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</si>
  <si>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</si>
  <si>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</si>
  <si>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</si>
  <si>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</si>
  <si>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</si>
  <si>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</si>
  <si>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</si>
  <si>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</si>
  <si>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</si>
  <si>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</si>
  <si>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</si>
  <si>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</si>
  <si>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</si>
  <si>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</si>
  <si>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</si>
  <si>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</si>
  <si>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</si>
  <si>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</si>
  <si>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</si>
  <si>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</si>
  <si>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</si>
  <si>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</si>
  <si>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</si>
  <si>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</si>
  <si>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</si>
  <si>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</si>
  <si>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</si>
  <si>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</si>
  <si>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</si>
  <si>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</si>
  <si>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</si>
  <si>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</si>
  <si>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</si>
  <si>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</si>
  <si>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</si>
  <si>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</si>
  <si>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</si>
  <si>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</si>
  <si>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</si>
  <si>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</si>
  <si>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</si>
  <si>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</si>
  <si>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</si>
  <si>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</si>
  <si>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</si>
  <si>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</si>
  <si>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</si>
  <si>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</si>
  <si>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</si>
  <si>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</si>
  <si>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</si>
  <si>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</si>
  <si>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</si>
  <si>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</si>
  <si>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</si>
  <si>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</si>
  <si>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</si>
  <si>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</si>
  <si>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</si>
  <si>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</si>
  <si>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</si>
  <si>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</si>
  <si>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</si>
  <si>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</si>
  <si>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</si>
  <si>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</si>
  <si>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</si>
  <si>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</si>
  <si>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</si>
  <si>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</si>
  <si>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</si>
  <si>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</si>
  <si>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</si>
  <si>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</si>
  <si>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</si>
  <si>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</si>
  <si>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</si>
  <si>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</si>
  <si>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</si>
  <si>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</si>
  <si>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</si>
  <si>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</si>
  <si>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</si>
  <si>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</si>
  <si>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</si>
  <si>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</si>
  <si>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</si>
  <si>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</si>
  <si>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</si>
  <si>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</si>
  <si>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</si>
  <si>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</si>
  <si>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</si>
  <si>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</si>
  <si>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</si>
  <si>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</si>
  <si>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</si>
  <si>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</si>
  <si>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</si>
  <si>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</si>
  <si>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</si>
  <si>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</si>
  <si>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</si>
  <si>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</si>
  <si>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</si>
  <si>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</si>
  <si>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</si>
  <si>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</si>
  <si>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</si>
  <si>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</si>
  <si>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</si>
  <si>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</si>
  <si>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</si>
  <si>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</si>
  <si>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</si>
  <si>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</si>
  <si>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</si>
  <si>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</si>
  <si>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</si>
  <si>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</si>
  <si>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</si>
  <si>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</si>
  <si>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</si>
  <si>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</si>
  <si>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</si>
  <si>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</si>
  <si>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</si>
  <si>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</si>
  <si>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</si>
  <si>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</si>
  <si>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</si>
  <si>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</si>
  <si>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</si>
  <si>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</si>
  <si>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</si>
  <si>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</si>
  <si>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</si>
  <si>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</si>
  <si>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</si>
  <si>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</si>
  <si>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</si>
  <si>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</si>
  <si>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</si>
  <si>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</si>
  <si>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</si>
  <si>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</si>
  <si>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</si>
  <si>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</si>
  <si>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</si>
  <si>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</si>
  <si>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</si>
  <si>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</si>
  <si>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</si>
  <si>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</si>
  <si>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</si>
  <si>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</si>
  <si>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</si>
  <si>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</si>
  <si>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</si>
  <si>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</si>
  <si>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</si>
  <si>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</si>
  <si>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</si>
  <si>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</si>
  <si>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</si>
  <si>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</si>
  <si>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</si>
  <si>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</si>
  <si>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</si>
  <si>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</si>
  <si>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</si>
  <si>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</si>
  <si>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</si>
  <si>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</si>
  <si>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</si>
  <si>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</si>
  <si>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</si>
  <si>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</si>
  <si>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</si>
  <si>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</si>
  <si>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</si>
  <si>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</si>
  <si>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</si>
  <si>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</si>
  <si>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</si>
  <si>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</si>
  <si>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</si>
  <si>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</si>
  <si>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</si>
  <si>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</si>
  <si>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</si>
  <si>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</si>
  <si>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</si>
  <si>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</si>
  <si>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</si>
  <si>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</si>
  <si>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</si>
  <si>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</si>
  <si>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</si>
  <si>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</si>
  <si>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</si>
  <si>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</si>
  <si>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</si>
  <si>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</si>
  <si>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</si>
  <si>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</si>
  <si>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</si>
  <si>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</si>
  <si>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</si>
  <si>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</si>
  <si>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</si>
  <si>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</si>
  <si>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</si>
  <si>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</si>
  <si>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</si>
  <si>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</si>
  <si>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</si>
  <si>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</si>
  <si>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</si>
  <si>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</si>
  <si>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</si>
  <si>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</si>
  <si>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</si>
  <si>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</si>
  <si>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</si>
  <si>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</si>
  <si>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</si>
  <si>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</si>
  <si>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</si>
  <si>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</si>
  <si>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</si>
  <si>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</si>
  <si>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</si>
  <si>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</si>
  <si>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</si>
  <si>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</si>
  <si>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</si>
  <si>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</si>
  <si>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</si>
  <si>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</si>
  <si>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</si>
  <si>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</si>
  <si>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</si>
  <si>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</si>
  <si>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</si>
  <si>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</si>
  <si>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</si>
  <si>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</si>
  <si>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</si>
  <si>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</si>
  <si>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</si>
  <si>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</si>
  <si>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</si>
  <si>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</si>
  <si>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</si>
  <si>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</si>
  <si>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</si>
  <si>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</si>
  <si>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</si>
  <si>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</si>
  <si>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</si>
  <si>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</si>
  <si>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</si>
  <si>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</si>
  <si>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</si>
  <si>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</si>
  <si>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</si>
  <si>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</si>
  <si>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</si>
  <si>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</si>
  <si>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</si>
  <si>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</si>
  <si>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</si>
  <si>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</si>
  <si>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</si>
  <si>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</si>
  <si>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</si>
  <si>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</si>
  <si>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</si>
  <si>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</si>
  <si>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</si>
  <si>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</si>
  <si>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</si>
  <si>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</si>
  <si>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</si>
  <si>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</si>
  <si>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</si>
  <si>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</si>
  <si>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</si>
  <si>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</si>
  <si>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</si>
  <si>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</si>
  <si>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</si>
  <si>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</si>
  <si>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</si>
  <si>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</si>
  <si>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</si>
  <si>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</si>
  <si>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</si>
  <si>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</si>
  <si>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</si>
  <si>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</si>
  <si>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</si>
  <si>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</si>
  <si>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</si>
  <si>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</si>
  <si>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</si>
  <si>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</si>
  <si>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</si>
  <si>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</si>
  <si>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</si>
  <si>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</si>
  <si>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</si>
  <si>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</si>
  <si>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</si>
  <si>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</si>
  <si>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</si>
  <si>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</si>
  <si>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</si>
  <si>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</si>
  <si>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</si>
  <si>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</si>
  <si>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</si>
  <si>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</si>
  <si>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</si>
  <si>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</si>
  <si>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</si>
  <si>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</si>
  <si>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</si>
  <si>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</si>
  <si>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</si>
  <si>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</si>
  <si>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</si>
  <si>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</si>
  <si>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</si>
  <si>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</si>
  <si>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</si>
  <si>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</si>
  <si>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</si>
  <si>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</si>
  <si>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</si>
  <si>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</si>
  <si>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</si>
  <si>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</si>
  <si>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</si>
  <si>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</si>
  <si>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</si>
  <si>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</si>
  <si>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</si>
  <si>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</si>
  <si>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</si>
  <si>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</si>
  <si>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</si>
  <si>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</si>
  <si>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</si>
  <si>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</si>
  <si>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</si>
  <si>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</si>
  <si>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</si>
  <si>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</si>
  <si>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</si>
  <si>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</si>
  <si>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</si>
  <si>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</si>
  <si>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</si>
  <si>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</si>
  <si>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</si>
  <si>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</si>
  <si>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</si>
  <si>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</si>
  <si>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</si>
  <si>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</si>
  <si>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</si>
  <si>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</si>
  <si>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</si>
  <si>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</si>
  <si>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</si>
  <si>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</si>
  <si>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</si>
  <si>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</si>
  <si>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</si>
  <si>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</si>
  <si>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</si>
  <si>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</si>
  <si>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</si>
  <si>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</si>
  <si>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</si>
  <si>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</si>
  <si>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</si>
  <si>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</si>
  <si>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</si>
  <si>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</si>
  <si>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</si>
  <si>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</si>
  <si>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</si>
  <si>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</si>
  <si>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</si>
  <si>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</si>
  <si>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</si>
  <si>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</si>
  <si>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</si>
  <si>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</si>
  <si>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</si>
  <si>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</si>
  <si>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</si>
  <si>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</si>
  <si>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</si>
  <si>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</si>
  <si>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</si>
  <si>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</si>
  <si>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</si>
  <si>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</si>
  <si>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</si>
  <si>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</si>
  <si>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</si>
  <si>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</si>
  <si>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</si>
  <si>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</si>
  <si>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</si>
  <si>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</si>
  <si>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</si>
  <si>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</si>
  <si>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</si>
  <si>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</si>
  <si>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</si>
  <si>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</si>
  <si>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</si>
  <si>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</si>
  <si>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</si>
  <si>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</si>
  <si>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</si>
  <si>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</si>
  <si>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</si>
  <si>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</si>
  <si>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</si>
  <si>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</si>
  <si>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</si>
  <si>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</si>
  <si>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</si>
  <si>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</si>
  <si>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</si>
  <si>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</si>
  <si>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</si>
  <si>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</si>
  <si>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</si>
  <si>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</si>
  <si>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</si>
  <si>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</si>
  <si>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</si>
  <si>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</si>
  <si>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</si>
  <si>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</si>
  <si>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</si>
  <si>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</si>
  <si>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</si>
  <si>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</si>
  <si>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</si>
  <si>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</si>
  <si>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</si>
  <si>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</si>
  <si>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</si>
  <si>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</si>
  <si>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</si>
  <si>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</si>
  <si>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</si>
  <si>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</si>
  <si>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</si>
  <si>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</si>
  <si>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</si>
  <si>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</si>
  <si>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</si>
  <si>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</si>
  <si>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</si>
  <si>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</si>
  <si>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</si>
  <si>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</si>
  <si>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</si>
  <si>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</si>
  <si>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</si>
  <si>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</si>
  <si>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</si>
  <si>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</si>
  <si>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</si>
  <si>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</si>
  <si>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</si>
  <si>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</si>
  <si>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</si>
  <si>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</si>
  <si>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</si>
  <si>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</si>
  <si>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</si>
  <si>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</si>
  <si>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</si>
  <si>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</si>
  <si>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</si>
  <si>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</si>
  <si>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</si>
  <si>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</si>
  <si>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</si>
  <si>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</si>
  <si>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</si>
  <si>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</si>
  <si>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</si>
  <si>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</si>
  <si>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</si>
  <si>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</si>
  <si>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</si>
  <si>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</si>
  <si>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</si>
  <si>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</si>
  <si>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</si>
  <si>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</si>
  <si>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</si>
  <si>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</si>
  <si>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</si>
  <si>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</si>
  <si>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</si>
  <si>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</si>
  <si>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</si>
  <si>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</si>
  <si>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</si>
  <si>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</si>
  <si>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</si>
  <si>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</si>
  <si>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</si>
  <si>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</si>
  <si>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</si>
  <si>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</si>
  <si>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</si>
  <si>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</si>
  <si>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</si>
  <si>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</si>
  <si>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</si>
  <si>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</si>
  <si>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</si>
  <si>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</si>
  <si>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</si>
  <si>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</si>
  <si>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</si>
  <si>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</si>
  <si>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</si>
  <si>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</si>
  <si>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</si>
  <si>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</si>
  <si>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</si>
  <si>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</si>
  <si>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</si>
  <si>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</si>
  <si>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</si>
  <si>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</si>
  <si>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</si>
  <si>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</si>
  <si>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</si>
  <si>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</si>
  <si>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</si>
  <si>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</si>
  <si>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</si>
  <si>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</si>
  <si>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</si>
  <si>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</si>
  <si>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</si>
  <si>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</si>
  <si>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</si>
  <si>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</si>
  <si>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</si>
  <si>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</si>
  <si>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</si>
  <si>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</si>
  <si>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</si>
  <si>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</si>
  <si>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</si>
  <si>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</si>
  <si>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</si>
  <si>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</si>
  <si>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</si>
  <si>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</si>
  <si>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</si>
  <si>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</si>
  <si>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</si>
  <si>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</si>
  <si>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</si>
  <si>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</si>
  <si>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</si>
  <si>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</si>
  <si>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</si>
  <si>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</si>
  <si>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</si>
  <si>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</si>
  <si>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</si>
  <si>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</si>
  <si>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</si>
  <si>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</si>
  <si>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</si>
  <si>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</si>
  <si>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</si>
  <si>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</si>
  <si>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</si>
  <si>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</si>
  <si>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</si>
  <si>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</si>
  <si>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</si>
  <si>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</si>
  <si>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</si>
  <si>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</si>
  <si>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</si>
  <si>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</si>
  <si>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</si>
  <si>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</si>
  <si>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</si>
  <si>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</si>
  <si>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</si>
  <si>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</si>
  <si>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</si>
  <si>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</si>
  <si>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</si>
  <si>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</si>
  <si>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</si>
  <si>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</si>
  <si>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</si>
  <si>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</si>
  <si>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</si>
  <si>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</si>
  <si>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</si>
  <si>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</si>
  <si>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</si>
  <si>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</si>
  <si>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</si>
  <si>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</si>
  <si>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</si>
  <si>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</si>
  <si>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</si>
  <si>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</si>
  <si>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</si>
  <si>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</si>
  <si>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</si>
  <si>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</si>
  <si>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</si>
  <si>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</si>
  <si>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</si>
  <si>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</si>
  <si>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</si>
  <si>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</si>
  <si>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</si>
  <si>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</si>
  <si>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</si>
  <si>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</si>
  <si>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</si>
  <si>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</si>
  <si>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</si>
  <si>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</si>
  <si>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</si>
  <si>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</si>
  <si>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</si>
  <si>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</si>
  <si>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</si>
  <si>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</si>
  <si>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</si>
  <si>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</si>
  <si>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</si>
  <si>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</si>
  <si>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</si>
  <si>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</si>
  <si>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</si>
  <si>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</si>
  <si>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</si>
  <si>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</si>
  <si>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</si>
  <si>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</si>
  <si>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</si>
  <si>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</si>
  <si>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</si>
  <si>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</si>
  <si>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</si>
  <si>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</si>
  <si>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</si>
  <si>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</si>
  <si>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</si>
  <si>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</si>
  <si>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</si>
  <si>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</si>
  <si>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</si>
  <si>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</si>
  <si>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</si>
  <si>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</si>
  <si>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</si>
  <si>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</si>
  <si>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</si>
  <si>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</si>
  <si>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</si>
  <si>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</si>
  <si>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</si>
  <si>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</si>
  <si>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</si>
  <si>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</si>
  <si>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</si>
  <si>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</si>
  <si>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</si>
  <si>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</si>
  <si>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</si>
  <si>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</si>
  <si>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</si>
  <si>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</si>
  <si>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</si>
  <si>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</si>
  <si>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</si>
  <si>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</si>
  <si>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</si>
  <si>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</si>
  <si>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</si>
  <si>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</si>
  <si>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</si>
  <si>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</si>
  <si>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</si>
  <si>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</si>
  <si>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</si>
  <si>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</si>
  <si>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</si>
  <si>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</si>
  <si>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</si>
  <si>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</si>
  <si>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</si>
  <si>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</si>
  <si>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</si>
  <si>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</si>
  <si>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</si>
  <si>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</si>
  <si>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</si>
  <si>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</si>
  <si>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</si>
  <si>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</si>
  <si>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</si>
  <si>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</si>
  <si>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</si>
  <si>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</si>
  <si>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</si>
  <si>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</si>
  <si>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</si>
  <si>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</si>
  <si>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</si>
  <si>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</si>
  <si>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</si>
  <si>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</si>
  <si>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</si>
  <si>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</si>
  <si>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</si>
  <si>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</si>
  <si>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</si>
  <si>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</si>
  <si>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</si>
  <si>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</si>
  <si>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</si>
  <si>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</si>
  <si>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</si>
  <si>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</si>
  <si>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</si>
  <si>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</si>
  <si>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</si>
  <si>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</si>
  <si>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</si>
  <si>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</si>
  <si>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</si>
  <si>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</si>
  <si>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</si>
  <si>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</si>
  <si>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</si>
  <si>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</si>
  <si>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</si>
  <si>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</si>
  <si>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</si>
  <si>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</si>
  <si>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</si>
  <si>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</si>
  <si>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</si>
  <si>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</si>
  <si>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</si>
  <si>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</si>
  <si>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</si>
  <si>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</si>
  <si>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</si>
  <si>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</si>
  <si>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</si>
  <si>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</si>
  <si>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</si>
  <si>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</si>
  <si>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</si>
  <si>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</si>
  <si>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</si>
  <si>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</si>
  <si>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</si>
  <si>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</si>
  <si>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</si>
  <si>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</si>
  <si>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</si>
  <si>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</si>
  <si>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</si>
  <si>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</si>
  <si>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</si>
  <si>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</si>
  <si>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</si>
  <si>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</si>
  <si>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</si>
  <si>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</si>
  <si>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</si>
  <si>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</si>
  <si>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</si>
  <si>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</si>
  <si>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</si>
  <si>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</si>
  <si>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</si>
  <si>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</si>
  <si>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</si>
  <si>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</si>
  <si>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</si>
  <si>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</si>
  <si>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</si>
  <si>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</si>
  <si>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</si>
  <si>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</si>
  <si>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</si>
  <si>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</si>
  <si>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</si>
  <si>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</si>
  <si>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</si>
  <si>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</si>
  <si>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</si>
  <si>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</si>
  <si>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</si>
  <si>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</si>
  <si>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</si>
  <si>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</si>
  <si>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</si>
  <si>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</si>
  <si>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</si>
  <si>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</si>
  <si>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</si>
  <si>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</si>
  <si>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</si>
  <si>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</si>
  <si>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</si>
  <si>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</si>
  <si>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</si>
  <si>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</si>
  <si>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</si>
  <si>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</si>
  <si>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</si>
  <si>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</si>
  <si>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</si>
  <si>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</si>
  <si>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</si>
  <si>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</si>
  <si>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</si>
  <si>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</si>
  <si>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</si>
  <si>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</si>
  <si>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</si>
  <si>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</si>
  <si>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</si>
  <si>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</si>
  <si>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</si>
  <si>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</si>
  <si>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</si>
  <si>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</si>
  <si>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</si>
  <si>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</si>
  <si>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</si>
  <si>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</si>
  <si>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</si>
  <si>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</si>
  <si>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</si>
  <si>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</si>
  <si>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</si>
  <si>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</si>
  <si>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</si>
  <si>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</si>
  <si>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</si>
  <si>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</si>
  <si>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</si>
  <si>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</si>
  <si>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</si>
  <si>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</si>
  <si>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</si>
  <si>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</si>
  <si>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</si>
  <si>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</si>
  <si>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</si>
  <si>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</si>
  <si>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</si>
  <si>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</si>
  <si>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</si>
  <si>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</si>
  <si>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</si>
  <si>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</si>
  <si>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</si>
  <si>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</si>
  <si>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</si>
  <si>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</si>
  <si>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</si>
  <si>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</si>
  <si>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</si>
  <si>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</si>
  <si>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</si>
  <si>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</si>
  <si>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</si>
  <si>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</si>
  <si>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</si>
  <si>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</si>
  <si>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</si>
  <si>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</si>
  <si>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</si>
  <si>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</si>
  <si>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</si>
  <si>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</si>
  <si>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</si>
  <si>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</si>
  <si>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</si>
  <si>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</si>
  <si>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</si>
  <si>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</si>
  <si>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</si>
  <si>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</si>
  <si>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</si>
  <si>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</si>
  <si>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</si>
  <si>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</si>
  <si>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</si>
  <si>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</si>
  <si>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</si>
  <si>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</si>
  <si>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</si>
  <si>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</si>
  <si>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</si>
  <si>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</si>
  <si>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</si>
  <si>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</si>
  <si>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</si>
  <si>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</si>
  <si>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</si>
  <si>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</si>
  <si>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</si>
  <si>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</si>
  <si>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</si>
  <si>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</si>
  <si>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</si>
  <si>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</si>
  <si>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</si>
  <si>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</si>
  <si>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</si>
  <si>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</si>
  <si>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</si>
  <si>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</si>
  <si>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</si>
  <si>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</si>
  <si>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</si>
  <si>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</si>
  <si>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</si>
  <si>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</si>
  <si>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</si>
  <si>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</si>
  <si>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</si>
  <si>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</si>
  <si>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</si>
  <si>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</si>
  <si>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</si>
  <si>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</si>
  <si>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</si>
  <si>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</si>
  <si>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</si>
  <si>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</si>
  <si>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</si>
  <si>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</si>
  <si>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</si>
  <si>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</si>
  <si>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</si>
  <si>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</si>
  <si>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</si>
  <si>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</si>
  <si>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</si>
  <si>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</si>
  <si>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</si>
  <si>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</si>
  <si>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</si>
  <si>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</si>
  <si>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</si>
  <si>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</si>
  <si>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</si>
  <si>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</si>
  <si>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</si>
  <si>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</si>
  <si>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</si>
  <si>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</si>
  <si>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</si>
  <si>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</si>
  <si>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</si>
  <si>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</si>
  <si>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</si>
  <si>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</si>
  <si>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</si>
  <si>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</si>
  <si>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</si>
  <si>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</si>
  <si>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</si>
  <si>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</si>
  <si>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</si>
  <si>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</si>
  <si>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</si>
  <si>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</si>
  <si>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</si>
  <si>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</si>
  <si>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</si>
  <si>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</si>
  <si>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</si>
  <si>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</si>
  <si>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</si>
  <si>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</si>
  <si>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</si>
  <si>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</si>
  <si>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</si>
  <si>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</si>
  <si>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</si>
  <si>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</si>
  <si>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</si>
  <si>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</si>
  <si>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</si>
  <si>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</si>
  <si>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</si>
  <si>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</si>
  <si>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</si>
  <si>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</si>
  <si>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</si>
  <si>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</si>
  <si>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</si>
  <si>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</si>
  <si>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</si>
  <si>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</si>
  <si>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</si>
  <si>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</si>
  <si>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</si>
  <si>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</si>
  <si>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</si>
  <si>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</si>
  <si>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</si>
  <si>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</si>
  <si>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</si>
  <si>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</si>
  <si>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</si>
  <si>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</si>
  <si>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</si>
  <si>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</si>
  <si>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</si>
  <si>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</si>
  <si>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</si>
  <si>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</si>
  <si>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</si>
  <si>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</si>
  <si>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</si>
  <si>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</si>
  <si>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</si>
  <si>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</si>
  <si>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</si>
  <si>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</si>
  <si>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</si>
  <si>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</si>
  <si>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</si>
  <si>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</si>
  <si>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</si>
  <si>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</si>
  <si>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</si>
  <si>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</si>
  <si>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</si>
  <si>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</si>
  <si>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</si>
  <si>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</si>
  <si>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</si>
  <si>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</si>
  <si>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</si>
  <si>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</si>
  <si>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</si>
  <si>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</si>
  <si>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</si>
  <si>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</si>
  <si>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</si>
  <si>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</si>
  <si>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</si>
  <si>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</si>
  <si>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</si>
  <si>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</si>
  <si>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</si>
  <si>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</si>
  <si>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</si>
  <si>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</si>
  <si>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</si>
  <si>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</si>
  <si>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</si>
  <si>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</si>
  <si>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</si>
  <si>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</si>
  <si>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</si>
  <si>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</si>
  <si>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</si>
  <si>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</si>
  <si>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</si>
  <si>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</si>
  <si>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</si>
  <si>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</si>
  <si>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</si>
  <si>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</si>
  <si>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</si>
  <si>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</si>
  <si>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</si>
  <si>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</si>
  <si>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</si>
  <si>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</si>
  <si>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</si>
  <si>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</si>
  <si>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</si>
  <si>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</si>
  <si>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</si>
  <si>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</si>
  <si>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</si>
  <si>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</si>
  <si>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</si>
  <si>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</si>
  <si>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</si>
  <si>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</si>
  <si>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</si>
  <si>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</si>
  <si>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</si>
  <si>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</si>
  <si>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</si>
  <si>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</si>
  <si>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</si>
  <si>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</si>
  <si>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</si>
  <si>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</si>
  <si>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</si>
  <si>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</si>
  <si>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</si>
  <si>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</si>
  <si>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</si>
  <si>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</si>
  <si>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</si>
  <si>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</si>
  <si>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</si>
  <si>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</si>
  <si>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</si>
  <si>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</si>
  <si>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</si>
  <si>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</si>
  <si>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</si>
  <si>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</si>
  <si>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</si>
  <si>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</si>
  <si>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</si>
  <si>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</si>
  <si>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</si>
  <si>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</si>
  <si>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</si>
  <si>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</si>
  <si>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</si>
  <si>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</si>
  <si>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</si>
  <si>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</si>
  <si>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</si>
  <si>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</si>
  <si>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</si>
  <si>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</si>
  <si>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</si>
  <si>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</si>
  <si>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</si>
  <si>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</si>
  <si>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</si>
  <si>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</si>
  <si>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</si>
  <si>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</si>
  <si>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</si>
  <si>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</si>
  <si>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</si>
  <si>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</si>
  <si>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</si>
  <si>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</si>
  <si>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</si>
  <si>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</si>
  <si>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</si>
  <si>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</si>
  <si>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</si>
  <si>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</si>
  <si>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</si>
  <si>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</si>
  <si>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</si>
  <si>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</si>
  <si>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</si>
  <si>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</si>
  <si>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</si>
  <si>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</si>
  <si>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</si>
  <si>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</si>
  <si>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</si>
  <si>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</si>
  <si>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</si>
  <si>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</si>
  <si>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</si>
  <si>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</si>
  <si>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</si>
  <si>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</si>
  <si>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</si>
  <si>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</si>
  <si>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</si>
  <si>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</si>
  <si>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</si>
  <si>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</si>
  <si>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</si>
  <si>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</si>
  <si>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</si>
  <si>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</si>
  <si>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</si>
  <si>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</si>
  <si>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</si>
  <si>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</si>
  <si>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</si>
  <si>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</si>
  <si>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</si>
  <si>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</si>
  <si>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</si>
  <si>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</si>
  <si>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</si>
  <si>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</si>
  <si>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</si>
  <si>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</si>
  <si>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</si>
  <si>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</si>
  <si>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</si>
  <si>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</si>
  <si>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</si>
  <si>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</si>
  <si>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</si>
  <si>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</si>
  <si>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</si>
  <si>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</si>
  <si>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</si>
  <si>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</si>
  <si>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</si>
  <si>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</si>
  <si>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</si>
  <si>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</si>
  <si>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</si>
  <si>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</si>
  <si>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</si>
  <si>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</si>
  <si>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</si>
  <si>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</si>
  <si>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</si>
  <si>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</si>
  <si>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</si>
  <si>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</si>
  <si>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</si>
  <si>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</si>
  <si>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</si>
  <si>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</si>
  <si>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</si>
  <si>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</si>
  <si>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</si>
  <si>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</si>
  <si>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</si>
  <si>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</si>
  <si>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</si>
  <si>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</si>
  <si>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</si>
  <si>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</si>
  <si>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</si>
  <si>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</si>
  <si>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</si>
  <si>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</si>
  <si>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</si>
  <si>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</si>
  <si>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</si>
  <si>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</si>
  <si>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</si>
  <si>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</si>
  <si>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</si>
  <si>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</si>
  <si>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</si>
  <si>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</si>
  <si>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</si>
  <si>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</si>
  <si>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</si>
  <si>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</si>
  <si>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</si>
  <si>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</si>
  <si>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</si>
  <si>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</si>
  <si>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</si>
  <si>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</si>
  <si>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</si>
  <si>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</si>
  <si>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</si>
  <si>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</si>
  <si>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</si>
  <si>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</si>
  <si>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</si>
  <si>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</si>
  <si>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</si>
  <si>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</si>
  <si>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</si>
  <si>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</si>
  <si>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</si>
  <si>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</si>
  <si>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</si>
  <si>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</si>
  <si>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</si>
  <si>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</si>
  <si>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</si>
  <si>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</si>
  <si>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</si>
  <si>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</si>
  <si>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</si>
  <si>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</si>
  <si>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</si>
  <si>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</si>
  <si>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</si>
  <si>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</si>
  <si>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</si>
  <si>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</si>
  <si>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</si>
  <si>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</si>
  <si>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</si>
  <si>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</si>
  <si>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</si>
  <si>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</si>
  <si>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</si>
  <si>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</si>
  <si>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</si>
  <si>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</si>
  <si>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</si>
  <si>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</si>
  <si>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</si>
  <si>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</si>
  <si>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</si>
  <si>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</si>
  <si>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</si>
  <si>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</si>
  <si>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</si>
  <si>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</si>
  <si>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</si>
  <si>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</si>
  <si>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</si>
  <si>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</si>
  <si>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</si>
  <si>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</si>
  <si>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</si>
  <si>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</si>
  <si>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</si>
  <si>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</si>
  <si>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</si>
  <si>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</si>
  <si>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</si>
  <si>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</si>
  <si>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</si>
  <si>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</si>
  <si>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</si>
  <si>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</si>
  <si>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</si>
  <si>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</si>
  <si>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</si>
  <si>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</si>
  <si>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</si>
  <si>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</si>
  <si>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</si>
  <si>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</si>
  <si>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</si>
  <si>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</si>
  <si>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</si>
  <si>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</si>
  <si>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</si>
  <si>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</si>
  <si>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</si>
  <si>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</si>
  <si>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</si>
  <si>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</si>
  <si>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</si>
  <si>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</si>
  <si>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</si>
  <si>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</si>
  <si>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</si>
  <si>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</si>
  <si>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</si>
  <si>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</si>
  <si>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</si>
  <si>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</si>
  <si>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</si>
  <si>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</si>
  <si>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</si>
  <si>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</si>
  <si>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</si>
  <si>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</si>
  <si>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</si>
  <si>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</si>
  <si>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</si>
  <si>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</si>
  <si>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</si>
  <si>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</si>
  <si>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</si>
  <si>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</si>
  <si>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</si>
  <si>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</si>
  <si>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</si>
  <si>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</si>
  <si>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</si>
  <si>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</si>
  <si>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</si>
  <si>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</si>
  <si>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</si>
  <si>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</si>
  <si>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</si>
  <si>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</si>
  <si>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</si>
  <si>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</si>
  <si>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</si>
  <si>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</si>
  <si>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</si>
  <si>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</si>
  <si>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</si>
  <si>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</si>
  <si>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</si>
  <si>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</si>
  <si>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</si>
  <si>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</si>
  <si>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</si>
  <si>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</si>
  <si>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</si>
  <si>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</si>
  <si>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</si>
  <si>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</si>
  <si>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</si>
  <si>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</si>
  <si>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</si>
  <si>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</si>
  <si>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</si>
  <si>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</si>
  <si>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</si>
  <si>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</si>
  <si>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</si>
  <si>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</si>
  <si>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</si>
  <si>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</si>
  <si>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</si>
  <si>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</si>
  <si>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</si>
  <si>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</si>
  <si>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</si>
  <si>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</si>
  <si>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</si>
  <si>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</si>
  <si>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</si>
  <si>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</si>
  <si>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</si>
  <si>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</si>
  <si>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</si>
  <si>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</si>
  <si>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</si>
  <si>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</si>
  <si>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</si>
  <si>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</si>
  <si>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</si>
  <si>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</si>
  <si>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</si>
  <si>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</si>
  <si>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</si>
  <si>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</si>
  <si>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</si>
  <si>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</si>
  <si>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</si>
  <si>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</si>
  <si>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</si>
  <si>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</si>
  <si>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</si>
  <si>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</si>
  <si>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</si>
  <si>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</si>
  <si>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</si>
  <si>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</si>
  <si>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</si>
  <si>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</si>
  <si>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</si>
  <si>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</si>
  <si>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</si>
  <si>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</si>
  <si>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</si>
  <si>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</si>
  <si>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</si>
  <si>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</si>
  <si>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</si>
  <si>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</si>
  <si>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</si>
  <si>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</si>
  <si>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</si>
  <si>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</si>
  <si>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</si>
  <si>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</si>
  <si>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</si>
  <si>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</si>
  <si>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</si>
  <si>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</si>
  <si>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</si>
  <si>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</si>
  <si>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</si>
  <si>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</si>
  <si>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</si>
  <si>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</si>
  <si>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</si>
  <si>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</si>
  <si>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</si>
  <si>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</si>
  <si>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</si>
  <si>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</si>
  <si>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</si>
  <si>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</si>
  <si>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</si>
  <si>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</si>
  <si>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</si>
  <si>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</si>
  <si>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</si>
  <si>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</si>
  <si>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</si>
  <si>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</si>
  <si>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</si>
  <si>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</si>
  <si>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</si>
  <si>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</si>
  <si>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</si>
  <si>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</si>
  <si>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</si>
  <si>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</si>
  <si>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</si>
  <si>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</si>
  <si>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</si>
  <si>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</si>
  <si>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</si>
  <si>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</si>
  <si>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</si>
  <si>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</si>
  <si>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</si>
  <si>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</si>
  <si>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</si>
  <si>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</si>
  <si>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</si>
  <si>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</si>
  <si>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</si>
  <si>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</si>
  <si>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</si>
  <si>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</si>
  <si>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</si>
  <si>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</si>
  <si>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</si>
  <si>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</si>
  <si>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</si>
  <si>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</si>
  <si>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</si>
  <si>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</si>
  <si>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</si>
  <si>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</si>
  <si>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</si>
  <si>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</si>
  <si>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</si>
  <si>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</si>
  <si>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</si>
  <si>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</si>
  <si>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</si>
  <si>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</si>
  <si>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</si>
  <si>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</si>
  <si>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</si>
  <si>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</si>
  <si>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</si>
  <si>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</si>
  <si>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</si>
  <si>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</si>
  <si>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</si>
  <si>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</si>
  <si>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</si>
  <si>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</si>
  <si>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</si>
  <si>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</si>
  <si>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</si>
  <si>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</si>
  <si>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</si>
  <si>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</si>
  <si>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</si>
  <si>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</si>
  <si>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</si>
  <si>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</si>
  <si>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</si>
  <si>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</si>
  <si>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</si>
  <si>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</si>
  <si>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</si>
  <si>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</si>
  <si>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</si>
  <si>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</si>
  <si>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</si>
  <si>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</si>
  <si>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</si>
  <si>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</si>
  <si>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</si>
  <si>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</si>
  <si>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</si>
  <si>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</si>
  <si>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</si>
  <si>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</si>
  <si>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</si>
  <si>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</si>
  <si>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</si>
  <si>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</si>
  <si>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</si>
  <si>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</si>
  <si>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</si>
  <si>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</si>
  <si>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</si>
  <si>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</si>
  <si>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</si>
  <si>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</si>
  <si>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</si>
  <si>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</si>
  <si>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</si>
  <si>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</si>
  <si>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</si>
  <si>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</si>
  <si>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</si>
  <si>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</si>
  <si>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</si>
  <si>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</si>
  <si>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</si>
  <si>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</si>
  <si>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</si>
  <si>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</si>
  <si>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</si>
  <si>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</si>
  <si>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</si>
  <si>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</si>
  <si>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</si>
  <si>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</si>
  <si>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</si>
  <si>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</si>
  <si>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</si>
  <si>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</si>
  <si>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</si>
  <si>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</si>
  <si>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</si>
  <si>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</si>
  <si>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</si>
  <si>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</si>
  <si>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</si>
  <si>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</si>
  <si>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</si>
  <si>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</si>
  <si>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</si>
  <si>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</si>
  <si>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</si>
  <si>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</si>
  <si>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</si>
  <si>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</si>
  <si>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</si>
  <si>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</si>
  <si>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</si>
  <si>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</si>
  <si>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</si>
  <si>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</si>
  <si>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</si>
  <si>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</si>
  <si>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</si>
  <si>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</si>
  <si>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</si>
  <si>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</si>
  <si>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</si>
  <si>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</si>
  <si>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</si>
  <si>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</si>
  <si>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</si>
  <si>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</si>
  <si>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</si>
  <si>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</si>
  <si>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</si>
  <si>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</si>
  <si>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</si>
  <si>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</si>
  <si>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</si>
  <si>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</si>
  <si>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</si>
  <si>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</si>
  <si>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</si>
  <si>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</si>
  <si>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</si>
  <si>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</si>
  <si>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</si>
  <si>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</si>
  <si>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</si>
  <si>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</si>
  <si>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</si>
  <si>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</si>
  <si>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</si>
  <si>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</si>
  <si>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</si>
  <si>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</si>
  <si>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</si>
  <si>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</si>
  <si>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</si>
  <si>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</si>
  <si>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</si>
  <si>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</si>
  <si>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</si>
  <si>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</si>
  <si>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</si>
  <si>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</si>
  <si>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</si>
  <si>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</si>
  <si>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</si>
  <si>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</si>
  <si>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</si>
  <si>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</si>
  <si>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</si>
  <si>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</si>
  <si>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</si>
  <si>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</si>
  <si>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</si>
  <si>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</si>
  <si>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</si>
  <si>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</si>
  <si>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</si>
  <si>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</si>
  <si>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</si>
  <si>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</si>
  <si>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</si>
  <si>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</si>
  <si>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</si>
  <si>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</si>
  <si>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</si>
  <si>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</si>
  <si>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</si>
  <si>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</si>
  <si>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</si>
  <si>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</si>
  <si>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</si>
  <si>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</si>
  <si>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</si>
  <si>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</si>
  <si>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</si>
  <si>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</si>
  <si>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</si>
  <si>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</si>
  <si>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</si>
  <si>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</si>
  <si>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</si>
  <si>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</si>
  <si>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</si>
  <si>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</si>
  <si>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</si>
  <si>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</si>
  <si>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</si>
  <si>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</si>
  <si>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</si>
  <si>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</si>
  <si>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</si>
  <si>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</si>
  <si>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</si>
  <si>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</si>
  <si>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</si>
  <si>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</si>
  <si>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</si>
  <si>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</si>
  <si>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</si>
  <si>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</si>
  <si>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</si>
  <si>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</si>
  <si>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</si>
  <si>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</si>
  <si>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</si>
  <si>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</si>
  <si>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</si>
  <si>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</si>
  <si>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</si>
  <si>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</si>
  <si>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</si>
  <si>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</si>
  <si>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</si>
  <si>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</si>
  <si>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</si>
  <si>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</si>
  <si>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</si>
  <si>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</si>
  <si>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</si>
  <si>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</si>
  <si>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</si>
  <si>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</si>
  <si>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</si>
  <si>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</si>
  <si>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</si>
  <si>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</si>
  <si>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</si>
  <si>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</si>
  <si>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</si>
  <si>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</si>
  <si>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</si>
  <si>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</si>
  <si>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</si>
  <si>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</si>
  <si>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</si>
  <si>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</si>
  <si>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</si>
  <si>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</si>
  <si>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</si>
  <si>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</si>
  <si>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</si>
  <si>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</si>
  <si>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</si>
  <si>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</si>
  <si>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</si>
  <si>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</si>
  <si>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</si>
  <si>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</si>
  <si>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</si>
  <si>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</si>
  <si>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</si>
  <si>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</si>
  <si>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</si>
  <si>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</si>
  <si>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</si>
  <si>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</si>
  <si>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</si>
  <si>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</si>
  <si>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</si>
  <si>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</si>
  <si>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</si>
  <si>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</si>
  <si>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</si>
  <si>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</si>
  <si>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</si>
  <si>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</si>
  <si>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</si>
  <si>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</si>
  <si>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</si>
  <si>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</si>
  <si>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</si>
  <si>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</si>
  <si>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</si>
  <si>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</si>
  <si>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</si>
  <si>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</si>
  <si>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</si>
  <si>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</si>
  <si>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</si>
  <si>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</si>
  <si>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</si>
  <si>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</si>
  <si>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</si>
  <si>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</si>
  <si>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</si>
  <si>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</si>
  <si>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</si>
  <si>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</si>
  <si>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</si>
  <si>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</si>
  <si>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</si>
  <si>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</si>
  <si>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</si>
  <si>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</si>
  <si>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</si>
  <si>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</si>
  <si>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</si>
  <si>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</si>
  <si>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</si>
  <si>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</si>
  <si>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</si>
  <si>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</si>
  <si>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</si>
  <si>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</si>
  <si>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</si>
  <si>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</si>
  <si>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</si>
  <si>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</si>
  <si>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</si>
  <si>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</si>
  <si>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</si>
  <si>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</si>
  <si>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</si>
  <si>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</si>
  <si>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</si>
  <si>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</si>
  <si>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</si>
  <si>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</si>
  <si>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</si>
  <si>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</si>
  <si>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</si>
  <si>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</si>
  <si>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</si>
  <si>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</si>
  <si>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</si>
  <si>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</si>
  <si>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</si>
  <si>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</si>
  <si>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</si>
  <si>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</si>
  <si>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</si>
  <si>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</si>
  <si>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</si>
  <si>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</si>
  <si>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</si>
  <si>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</si>
  <si>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</si>
  <si>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</si>
  <si>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</si>
  <si>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</si>
  <si>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</si>
  <si>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</si>
  <si>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</si>
  <si>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</si>
  <si>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</si>
  <si>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</si>
  <si>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</si>
  <si>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</si>
  <si>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</si>
  <si>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</si>
  <si>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</si>
  <si>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</si>
  <si>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</si>
  <si>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</si>
  <si>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</si>
  <si>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</si>
  <si>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</si>
  <si>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</si>
  <si>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</si>
  <si>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</si>
  <si>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</si>
  <si>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</si>
  <si>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</si>
  <si>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</si>
  <si>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</si>
  <si>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</si>
  <si>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</si>
  <si>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</si>
  <si>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</si>
  <si>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</si>
  <si>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</si>
  <si>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</si>
  <si>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</si>
  <si>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</si>
  <si>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</si>
  <si>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</si>
  <si>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</si>
  <si>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</si>
  <si>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</si>
  <si>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</si>
  <si>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</si>
  <si>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</si>
  <si>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</si>
  <si>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</si>
  <si>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</si>
  <si>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</si>
  <si>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</si>
  <si>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</si>
  <si>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</si>
  <si>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</si>
  <si>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</si>
  <si>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</si>
  <si>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</si>
  <si>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</si>
  <si>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</si>
  <si>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</si>
  <si>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</si>
  <si>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</si>
  <si>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</si>
  <si>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</si>
  <si>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</si>
  <si>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</si>
  <si>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</si>
  <si>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</si>
  <si>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</si>
  <si>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</si>
  <si>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</si>
  <si>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</si>
  <si>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</si>
  <si>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</si>
  <si>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</si>
  <si>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</si>
  <si>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</si>
  <si>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</si>
  <si>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</si>
  <si>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</si>
  <si>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</si>
  <si>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</si>
  <si>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</si>
  <si>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</si>
  <si>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</si>
  <si>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</si>
  <si>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</si>
  <si>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</si>
  <si>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</si>
  <si>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</si>
  <si>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</si>
  <si>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</si>
  <si>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</si>
  <si>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</si>
  <si>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</si>
  <si>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</si>
  <si>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</si>
  <si>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</si>
  <si>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</si>
  <si>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</si>
  <si>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</si>
  <si>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</si>
  <si>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</si>
  <si>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</si>
  <si>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</si>
  <si>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</si>
  <si>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</si>
  <si>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</si>
  <si>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</si>
  <si>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</si>
  <si>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</si>
  <si>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</si>
  <si>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</si>
  <si>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</si>
  <si>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</si>
  <si>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</si>
  <si>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</si>
  <si>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</si>
  <si>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</si>
  <si>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</si>
  <si>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</si>
  <si>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</si>
  <si>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</si>
  <si>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</si>
  <si>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</si>
  <si>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</si>
  <si>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</si>
  <si>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</si>
  <si>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</si>
  <si>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</si>
  <si>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</si>
  <si>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</si>
  <si>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</si>
  <si>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</si>
  <si>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</si>
  <si>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</si>
  <si>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</si>
  <si>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</si>
  <si>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</si>
  <si>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</si>
  <si>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</si>
  <si>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</si>
  <si>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</si>
  <si>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</si>
  <si>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</si>
  <si>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</si>
  <si>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</si>
  <si>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</si>
  <si>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</si>
  <si>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</si>
  <si>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</si>
  <si>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</si>
  <si>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</si>
  <si>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</si>
  <si>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</si>
  <si>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</si>
  <si>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</si>
  <si>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</si>
  <si>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</si>
  <si>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</si>
  <si>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</si>
  <si>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</si>
  <si>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</si>
  <si>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</si>
  <si>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</si>
  <si>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</si>
  <si>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</si>
  <si>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</si>
  <si>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</si>
  <si>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</si>
  <si>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</si>
  <si>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</si>
  <si>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</si>
  <si>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</si>
  <si>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</si>
  <si>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</si>
  <si>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</si>
  <si>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</si>
  <si>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</si>
  <si>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</si>
  <si>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</si>
  <si>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</si>
  <si>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</si>
  <si>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</si>
  <si>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</si>
  <si>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</si>
  <si>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</si>
  <si>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</si>
  <si>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</si>
  <si>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</si>
  <si>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</si>
  <si>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</si>
  <si>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</si>
  <si>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</si>
  <si>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</si>
  <si>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</si>
  <si>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</si>
  <si>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</si>
  <si>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</si>
  <si>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</si>
  <si>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</si>
  <si>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</si>
  <si>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</si>
  <si>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</si>
  <si>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</si>
  <si>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</si>
  <si>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</si>
  <si>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</si>
  <si>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</si>
  <si>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</si>
  <si>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</si>
  <si>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</si>
  <si>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</si>
  <si>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</si>
  <si>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</si>
  <si>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</si>
  <si>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</si>
  <si>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</si>
  <si>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</si>
  <si>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</si>
  <si>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</si>
  <si>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</si>
  <si>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</si>
  <si>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</si>
  <si>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</si>
  <si>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</si>
  <si>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</si>
  <si>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</si>
  <si>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</si>
  <si>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</si>
  <si>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</si>
  <si>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</si>
  <si>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</si>
  <si>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</si>
  <si>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</si>
  <si>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</si>
  <si>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</si>
  <si>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</si>
  <si>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</si>
  <si>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</si>
  <si>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</si>
  <si>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</si>
  <si>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</si>
  <si>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</si>
  <si>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</si>
  <si>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</si>
  <si>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</si>
  <si>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</si>
  <si>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</si>
  <si>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</si>
  <si>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</si>
  <si>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</si>
  <si>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</si>
  <si>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</si>
  <si>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</si>
  <si>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</si>
  <si>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</si>
  <si>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</si>
  <si>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</si>
  <si>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</si>
  <si>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</si>
  <si>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</si>
  <si>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</si>
  <si>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</si>
  <si>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</si>
  <si>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</si>
  <si>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</si>
  <si>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</si>
  <si>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</si>
  <si>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</si>
  <si>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</si>
  <si>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</si>
  <si>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</si>
  <si>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</si>
  <si>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</si>
  <si>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</si>
  <si>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</si>
  <si>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</si>
  <si>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</si>
  <si>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</si>
  <si>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</si>
  <si>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</si>
  <si>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</si>
  <si>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</si>
  <si>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</si>
  <si>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</si>
  <si>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</si>
  <si>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</si>
  <si>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</si>
  <si>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</si>
  <si>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</si>
  <si>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</si>
  <si>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</si>
  <si>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</si>
  <si>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</si>
  <si>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</si>
  <si>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</si>
  <si>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</si>
  <si>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</si>
  <si>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</si>
  <si>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</si>
  <si>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</si>
  <si>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</si>
  <si>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</si>
  <si>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</si>
  <si>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</si>
  <si>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</si>
  <si>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</si>
  <si>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</si>
  <si>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</si>
  <si>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</si>
  <si>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</si>
  <si>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</si>
  <si>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</si>
  <si>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</si>
  <si>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</si>
  <si>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</si>
  <si>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</si>
  <si>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</si>
  <si>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</si>
  <si>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</si>
  <si>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</si>
  <si>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</si>
  <si>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</si>
  <si>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</si>
  <si>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</si>
  <si>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</si>
  <si>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</si>
  <si>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</si>
  <si>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</si>
  <si>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</si>
  <si>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</si>
  <si>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</si>
  <si>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</si>
  <si>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</si>
  <si>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</si>
  <si>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</si>
  <si>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</si>
  <si>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</si>
  <si>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</si>
  <si>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</si>
  <si>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</si>
  <si>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</si>
  <si>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</si>
  <si>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</si>
  <si>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</si>
  <si>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</si>
  <si>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</si>
  <si>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</si>
  <si>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</si>
  <si>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</si>
  <si>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</si>
  <si>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</si>
  <si>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</si>
  <si>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</si>
  <si>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</si>
  <si>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</si>
  <si>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</si>
  <si>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</si>
  <si>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</si>
  <si>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</si>
  <si>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</si>
  <si>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</si>
  <si>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</si>
  <si>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</si>
  <si>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</si>
  <si>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</si>
  <si>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</si>
  <si>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</si>
  <si>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</si>
  <si>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</si>
  <si>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</si>
  <si>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</si>
  <si>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</si>
  <si>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</si>
  <si>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</si>
  <si>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</si>
  <si>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</si>
  <si>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</si>
  <si>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</si>
  <si>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</si>
  <si>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</si>
  <si>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</si>
  <si>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</si>
  <si>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</si>
  <si>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</si>
  <si>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</si>
  <si>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</si>
  <si>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</si>
  <si>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</si>
  <si>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</si>
  <si>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</si>
  <si>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</si>
  <si>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</si>
  <si>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</si>
  <si>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</si>
  <si>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</si>
  <si>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</si>
  <si>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</si>
  <si>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</si>
  <si>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</si>
  <si>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</si>
  <si>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</si>
  <si>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</si>
  <si>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</si>
  <si>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</si>
  <si>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</si>
  <si>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</si>
  <si>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</si>
  <si>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</si>
  <si>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</si>
  <si>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</si>
  <si>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</si>
  <si>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</si>
  <si>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</si>
  <si>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</si>
  <si>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</si>
  <si>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</si>
  <si>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</si>
  <si>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</si>
  <si>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</si>
  <si>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</si>
  <si>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</si>
  <si>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</si>
  <si>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</si>
  <si>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</si>
  <si>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</si>
  <si>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</si>
  <si>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</si>
  <si>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</si>
  <si>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</si>
  <si>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</si>
  <si>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</si>
  <si>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</si>
  <si>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</si>
  <si>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</si>
  <si>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</si>
  <si>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</si>
  <si>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</si>
  <si>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</si>
  <si>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</si>
  <si>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</si>
  <si>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</si>
  <si>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</si>
  <si>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</si>
  <si>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</si>
  <si>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</si>
  <si>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</si>
  <si>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</si>
  <si>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</si>
  <si>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</si>
  <si>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</si>
  <si>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</si>
  <si>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</si>
  <si>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</si>
  <si>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</si>
  <si>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</si>
  <si>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</si>
  <si>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</si>
  <si>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</si>
  <si>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</si>
  <si>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</si>
  <si>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</si>
  <si>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</si>
  <si>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</si>
  <si>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</si>
  <si>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</si>
  <si>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</si>
  <si>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</si>
  <si>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</si>
  <si>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</si>
  <si>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</si>
  <si>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</si>
  <si>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</si>
  <si>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</si>
  <si>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</si>
  <si>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</si>
  <si>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</si>
  <si>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</si>
  <si>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</si>
  <si>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</si>
  <si>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</si>
  <si>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</si>
  <si>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</si>
  <si>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</si>
  <si>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</si>
  <si>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</si>
  <si>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</si>
  <si>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</si>
  <si>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</si>
  <si>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</si>
  <si>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</si>
  <si>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</si>
  <si>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</si>
  <si>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</si>
  <si>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</si>
  <si>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</si>
  <si>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</si>
  <si>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</si>
  <si>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</si>
  <si>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</si>
  <si>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</si>
  <si>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</si>
  <si>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</si>
  <si>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</si>
  <si>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</si>
  <si>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</si>
  <si>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</si>
  <si>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</si>
  <si>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</si>
  <si>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</si>
  <si>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</si>
  <si>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</si>
  <si>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</si>
  <si>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</si>
  <si>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</si>
  <si>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</si>
  <si>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</si>
  <si>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</si>
  <si>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</si>
  <si>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</si>
  <si>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</si>
  <si>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</si>
  <si>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</si>
  <si>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</si>
  <si>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</si>
  <si>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</si>
  <si>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</si>
  <si>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</si>
  <si>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</si>
  <si>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</si>
  <si>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</si>
  <si>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</si>
  <si>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</si>
  <si>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</si>
  <si>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</si>
  <si>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</si>
  <si>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</si>
  <si>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</si>
  <si>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</si>
  <si>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</si>
  <si>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</si>
  <si>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</si>
  <si>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</si>
  <si>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</si>
  <si>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</si>
  <si>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</si>
  <si>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</si>
  <si>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</si>
  <si>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</si>
  <si>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</si>
  <si>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</si>
  <si>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</si>
  <si>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</si>
  <si>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</si>
  <si>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</si>
  <si>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</si>
  <si>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</si>
  <si>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</si>
  <si>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</si>
  <si>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</si>
  <si>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</si>
  <si>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</si>
  <si>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</si>
  <si>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</si>
  <si>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</si>
  <si>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</si>
  <si>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</si>
  <si>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</si>
  <si>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</si>
  <si>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</si>
  <si>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</si>
  <si>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</si>
  <si>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</si>
  <si>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</si>
  <si>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</si>
  <si>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</si>
  <si>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</si>
  <si>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</si>
  <si>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</si>
  <si>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</si>
  <si>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</si>
  <si>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</si>
  <si>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</si>
  <si>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</si>
  <si>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</si>
  <si>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</si>
  <si>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</si>
  <si>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</si>
  <si>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</si>
  <si>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</si>
  <si>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</si>
  <si>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</si>
  <si>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</si>
  <si>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</si>
  <si>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</si>
  <si>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</si>
  <si>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</si>
  <si>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</si>
  <si>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</si>
  <si>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</si>
  <si>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</si>
  <si>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</si>
  <si>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</si>
  <si>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</si>
  <si>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</si>
  <si>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</si>
  <si>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</si>
  <si>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</si>
  <si>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</si>
  <si>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</si>
  <si>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</si>
  <si>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</si>
  <si>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</si>
  <si>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</si>
  <si>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</si>
  <si>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</si>
  <si>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</si>
  <si>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</si>
  <si>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</si>
  <si>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</si>
  <si>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</si>
  <si>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</si>
  <si>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</si>
  <si>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</si>
  <si>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</si>
  <si>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</si>
  <si>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</si>
  <si>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</si>
  <si>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</si>
  <si>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</si>
  <si>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</si>
  <si>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</si>
  <si>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</si>
  <si>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</si>
  <si>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</si>
  <si>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</si>
  <si>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</si>
  <si>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</si>
  <si>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</si>
  <si>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</si>
  <si>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</si>
  <si>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</si>
  <si>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</si>
  <si>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</si>
  <si>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</si>
  <si>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</si>
  <si>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</si>
  <si>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</si>
  <si>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</si>
  <si>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</si>
  <si>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</si>
  <si>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</si>
  <si>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</si>
  <si>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</si>
  <si>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</si>
  <si>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</si>
  <si>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</si>
  <si>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</si>
  <si>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</si>
  <si>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</si>
  <si>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</si>
  <si>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</si>
  <si>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</si>
  <si>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</si>
  <si>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</si>
  <si>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</si>
  <si>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</si>
  <si>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</si>
  <si>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</si>
  <si>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</si>
  <si>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</si>
  <si>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</si>
  <si>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</si>
  <si>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</si>
  <si>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</si>
  <si>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</si>
  <si>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</si>
  <si>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</si>
  <si>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</si>
  <si>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</si>
  <si>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</si>
  <si>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</si>
  <si>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</si>
  <si>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</si>
  <si>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</si>
  <si>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</si>
  <si>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</si>
  <si>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</si>
  <si>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</si>
  <si>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</si>
  <si>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</si>
  <si>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</si>
  <si>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</si>
  <si>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</si>
  <si>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</si>
  <si>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</si>
  <si>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</si>
  <si>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</si>
  <si>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</si>
  <si>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</si>
  <si>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</si>
  <si>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</si>
  <si>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</si>
  <si>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</si>
  <si>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</si>
  <si>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</si>
  <si>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</si>
  <si>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</si>
  <si>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</si>
  <si>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</si>
  <si>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</si>
  <si>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</si>
  <si>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</si>
  <si>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</si>
  <si>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</si>
  <si>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</si>
  <si>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</si>
  <si>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</si>
  <si>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</si>
  <si>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</si>
  <si>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</si>
  <si>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</si>
  <si>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</si>
  <si>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</si>
  <si>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</si>
  <si>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</si>
  <si>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</si>
  <si>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</si>
  <si>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</si>
  <si>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</si>
  <si>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</si>
  <si>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</si>
  <si>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</si>
  <si>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</si>
  <si>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</si>
  <si>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</si>
  <si>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</si>
  <si>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</si>
  <si>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</si>
  <si>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</si>
  <si>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</si>
  <si>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</si>
  <si>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</si>
  <si>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</si>
  <si>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</si>
  <si>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</si>
  <si>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</si>
  <si>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</si>
  <si>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</si>
  <si>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</si>
  <si>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</si>
  <si>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</si>
  <si>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</si>
  <si>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</si>
  <si>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</si>
  <si>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</si>
  <si>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</si>
  <si>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</si>
  <si>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</si>
  <si>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</si>
  <si>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</si>
  <si>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</si>
  <si>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</si>
  <si>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</si>
  <si>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</si>
  <si>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</si>
  <si>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</si>
  <si>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</si>
  <si>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</si>
  <si>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</si>
  <si>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</si>
  <si>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</si>
  <si>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</si>
  <si>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</si>
  <si>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</si>
  <si>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</si>
  <si>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</si>
  <si>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</si>
  <si>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</si>
  <si>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</si>
  <si>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</si>
  <si>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</si>
  <si>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</si>
  <si>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</si>
  <si>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</si>
  <si>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</si>
  <si>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</si>
  <si>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</si>
  <si>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</si>
  <si>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</si>
  <si>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</si>
  <si>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</si>
  <si>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</si>
  <si>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</si>
  <si>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</si>
  <si>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</si>
  <si>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</si>
  <si>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</si>
  <si>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</si>
  <si>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</si>
  <si>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</si>
  <si>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</si>
  <si>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</si>
  <si>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</si>
  <si>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</si>
  <si>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</si>
  <si>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</si>
  <si>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</si>
  <si>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</si>
  <si>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</si>
  <si>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</si>
  <si>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</si>
  <si>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</si>
  <si>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</si>
  <si>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</si>
  <si>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</si>
  <si>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</si>
  <si>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</si>
  <si>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</si>
  <si>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</si>
  <si>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</si>
  <si>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</si>
  <si>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</si>
  <si>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</si>
  <si>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</si>
  <si>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</si>
  <si>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</si>
  <si>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</si>
  <si>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</si>
  <si>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</si>
  <si>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</si>
  <si>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</si>
  <si>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</si>
  <si>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</si>
  <si>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</si>
  <si>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</si>
  <si>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</si>
  <si>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</si>
  <si>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</si>
  <si>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</si>
  <si>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</si>
  <si>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</si>
  <si>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</si>
  <si>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</si>
  <si>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</si>
  <si>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</si>
  <si>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</si>
  <si>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</si>
  <si>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</si>
  <si>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</si>
  <si>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</si>
  <si>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</si>
  <si>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</si>
  <si>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</si>
  <si>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</si>
  <si>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</si>
  <si>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</si>
  <si>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</si>
  <si>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</si>
  <si>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</si>
  <si>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</si>
  <si>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</si>
  <si>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</si>
  <si>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</si>
  <si>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</si>
  <si>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</si>
  <si>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</si>
  <si>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</si>
  <si>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</si>
  <si>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</si>
  <si>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</si>
  <si>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</si>
  <si>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</si>
  <si>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</si>
  <si>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</si>
  <si>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</si>
  <si>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</si>
  <si>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</si>
  <si>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</si>
  <si>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</si>
  <si>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</si>
  <si>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</si>
  <si>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</si>
  <si>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</si>
  <si>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</si>
  <si>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</si>
  <si>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</si>
  <si>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</si>
  <si>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</si>
  <si>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</si>
  <si>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</si>
  <si>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</si>
  <si>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</si>
  <si>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</si>
  <si>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</si>
  <si>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</si>
  <si>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</si>
  <si>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</si>
  <si>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</si>
  <si>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</si>
  <si>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</si>
  <si>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</si>
  <si>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</si>
  <si>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</si>
  <si>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</si>
  <si>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</si>
  <si>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</si>
  <si>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</si>
  <si>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</si>
  <si>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</si>
  <si>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</si>
  <si>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</si>
  <si>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</si>
  <si>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</si>
  <si>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</si>
  <si>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</si>
  <si>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</si>
  <si>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</si>
  <si>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</si>
  <si>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</si>
  <si>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</si>
  <si>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</si>
  <si>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</si>
  <si>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</si>
  <si>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</si>
  <si>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</si>
  <si>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</si>
  <si>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</si>
  <si>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</si>
  <si>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</si>
  <si>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</si>
  <si>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</si>
  <si>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</si>
  <si>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</si>
  <si>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</si>
  <si>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</si>
  <si>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</si>
  <si>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</si>
  <si>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</si>
  <si>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</si>
  <si>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</si>
  <si>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</si>
  <si>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</si>
  <si>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</si>
  <si>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</si>
  <si>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</si>
  <si>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</si>
  <si>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</si>
  <si>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</si>
  <si>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</si>
  <si>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</si>
  <si>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</si>
  <si>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</si>
  <si>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</si>
  <si>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</si>
  <si>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</si>
  <si>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</si>
  <si>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</si>
  <si>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</si>
  <si>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</si>
  <si>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</si>
  <si>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</si>
  <si>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</si>
  <si>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</si>
  <si>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</si>
  <si>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</si>
  <si>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</si>
  <si>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</si>
  <si>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</si>
  <si>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</si>
  <si>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</si>
  <si>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</si>
  <si>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</si>
  <si>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</si>
  <si>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</si>
  <si>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</si>
  <si>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</si>
  <si>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</si>
  <si>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</si>
  <si>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</si>
  <si>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</si>
  <si>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</si>
  <si>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</si>
  <si>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</si>
  <si>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</si>
  <si>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</si>
  <si>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</si>
  <si>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</si>
  <si>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</si>
  <si>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</si>
  <si>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</si>
  <si>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</si>
  <si>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</si>
  <si>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</si>
  <si>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</si>
  <si>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</si>
  <si>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</si>
  <si>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</si>
  <si>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</si>
  <si>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</si>
  <si>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</si>
  <si>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</si>
  <si>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</si>
  <si>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</si>
  <si>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</si>
  <si>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</si>
  <si>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</si>
  <si>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</si>
  <si>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</si>
  <si>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</si>
  <si>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</si>
  <si>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</si>
  <si>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</si>
  <si>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</si>
  <si>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</si>
  <si>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</si>
  <si>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</si>
  <si>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</si>
  <si>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</si>
  <si>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</si>
  <si>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</si>
  <si>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</si>
  <si>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</si>
  <si>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</si>
  <si>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</si>
  <si>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</si>
  <si>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</si>
  <si>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</si>
  <si>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</si>
  <si>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</si>
  <si>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</si>
  <si>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</si>
  <si>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</si>
  <si>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</si>
  <si>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</si>
  <si>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</si>
  <si>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</si>
  <si>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</si>
  <si>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</si>
  <si>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</si>
  <si>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</si>
  <si>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</si>
  <si>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</si>
  <si>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</si>
  <si>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</si>
  <si>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</si>
  <si>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</si>
  <si>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</si>
  <si>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</si>
  <si>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</si>
  <si>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</si>
  <si>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</si>
  <si>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</si>
  <si>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</si>
  <si>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</si>
  <si>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</si>
  <si>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</si>
  <si>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</si>
  <si>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</si>
  <si>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</si>
  <si>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</si>
  <si>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</si>
  <si>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</si>
  <si>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</si>
  <si>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</si>
  <si>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</si>
  <si>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</si>
  <si>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</si>
  <si>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</si>
  <si>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</si>
  <si>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</si>
  <si>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</si>
  <si>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</si>
  <si>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</si>
  <si>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</si>
  <si>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</si>
  <si>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</si>
  <si>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</si>
  <si>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</si>
  <si>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</si>
  <si>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</si>
  <si>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</si>
  <si>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</si>
  <si>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</si>
  <si>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</si>
  <si>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</si>
  <si>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</si>
  <si>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</si>
  <si>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</si>
  <si>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</si>
  <si>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</si>
  <si>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</si>
  <si>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</si>
  <si>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</si>
  <si>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</si>
  <si>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</si>
  <si>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</si>
  <si>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</si>
  <si>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</si>
  <si>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</si>
  <si>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</si>
  <si>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</si>
  <si>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</si>
  <si>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</si>
  <si>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</si>
  <si>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</si>
  <si>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</si>
  <si>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</si>
  <si>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</si>
  <si>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</si>
  <si>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</si>
  <si>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</si>
  <si>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</si>
  <si>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</si>
  <si>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</si>
  <si>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</si>
  <si>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</si>
  <si>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</si>
  <si>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</si>
  <si>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</si>
  <si>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</si>
  <si>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</si>
  <si>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</si>
  <si>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</si>
  <si>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</si>
  <si>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</si>
  <si>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</si>
  <si>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</si>
  <si>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</si>
  <si>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</si>
  <si>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</si>
  <si>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</si>
  <si>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</si>
  <si>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</si>
  <si>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</si>
  <si>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</si>
  <si>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</si>
  <si>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</si>
  <si>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</si>
  <si>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</si>
  <si>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</si>
  <si>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</si>
  <si>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</si>
  <si>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</si>
  <si>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</si>
  <si>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</si>
  <si>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</si>
  <si>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</si>
  <si>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</si>
  <si>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</si>
  <si>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</si>
  <si>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</si>
  <si>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</si>
  <si>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</si>
  <si>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</si>
  <si>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</si>
  <si>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</si>
  <si>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</si>
  <si>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</si>
  <si>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</si>
  <si>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</si>
  <si>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</si>
  <si>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</si>
  <si>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</si>
  <si>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</si>
  <si>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</si>
  <si>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</si>
  <si>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</si>
  <si>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</si>
  <si>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</si>
  <si>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</si>
  <si>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</si>
  <si>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</si>
  <si>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</si>
  <si>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</si>
  <si>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</si>
  <si>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</si>
  <si>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</si>
  <si>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</si>
  <si>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</si>
  <si>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</si>
  <si>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</si>
  <si>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</si>
  <si>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</si>
  <si>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</si>
  <si>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</si>
  <si>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</si>
  <si>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</si>
  <si>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</si>
  <si>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</si>
  <si>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</si>
  <si>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</si>
  <si>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</si>
  <si>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</si>
  <si>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</si>
  <si>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</si>
  <si>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</si>
  <si>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</si>
  <si>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</si>
  <si>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</si>
  <si>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</si>
  <si>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</si>
  <si>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</si>
  <si>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</si>
  <si>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</si>
  <si>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</si>
  <si>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</si>
  <si>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</si>
  <si>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</si>
  <si>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</si>
  <si>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</si>
  <si>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</si>
  <si>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</si>
  <si>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</si>
  <si>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</si>
  <si>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</si>
  <si>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</si>
  <si>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</si>
  <si>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</si>
  <si>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</si>
  <si>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</si>
  <si>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</si>
  <si>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</si>
  <si>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</si>
  <si>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</si>
  <si>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</si>
  <si>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</si>
  <si>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</si>
  <si>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</si>
  <si>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</si>
  <si>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</si>
  <si>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</si>
  <si>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</si>
  <si>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</si>
  <si>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</si>
  <si>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</si>
  <si>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</si>
  <si>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</si>
  <si>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</si>
  <si>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</si>
  <si>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</si>
  <si>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</si>
  <si>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</si>
  <si>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</si>
  <si>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</si>
  <si>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</si>
  <si>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</si>
  <si>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</si>
  <si>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</si>
  <si>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</si>
  <si>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</si>
  <si>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</si>
  <si>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</si>
  <si>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</si>
  <si>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</si>
  <si>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</si>
  <si>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</si>
  <si>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</si>
  <si>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</si>
  <si>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</si>
  <si>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</si>
  <si>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</si>
  <si>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</si>
  <si>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</si>
  <si>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</si>
  <si>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</si>
  <si>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</si>
  <si>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</si>
  <si>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</si>
  <si>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</si>
  <si>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</si>
  <si>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</si>
  <si>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</si>
  <si>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</si>
  <si>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</si>
  <si>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</si>
  <si>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</si>
  <si>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</si>
  <si>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</si>
  <si>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</si>
  <si>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</si>
  <si>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</si>
  <si>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</si>
  <si>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</si>
  <si>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</si>
  <si>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</si>
  <si>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</si>
  <si>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</si>
  <si>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</si>
  <si>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</si>
  <si>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</si>
  <si>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</si>
  <si>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</si>
  <si>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</si>
  <si>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</si>
  <si>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</si>
  <si>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</si>
  <si>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</si>
  <si>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</si>
  <si>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</si>
  <si>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</si>
  <si>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</si>
  <si>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</si>
  <si>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</si>
  <si>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</si>
  <si>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</si>
  <si>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</si>
  <si>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</si>
  <si>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</si>
  <si>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</si>
  <si>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</si>
  <si>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</si>
  <si>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</si>
  <si>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</si>
  <si>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</si>
  <si>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</si>
  <si>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</si>
  <si>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</si>
  <si>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</si>
  <si>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</si>
  <si>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</si>
  <si>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</si>
  <si>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</si>
  <si>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</si>
  <si>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</si>
  <si>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</si>
  <si>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</si>
  <si>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</si>
  <si>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</si>
  <si>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</si>
  <si>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</si>
  <si>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</si>
  <si>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</si>
  <si>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</si>
  <si>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</si>
  <si>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</si>
  <si>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</si>
  <si>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</si>
  <si>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</si>
  <si>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</si>
  <si>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</si>
  <si>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</si>
  <si>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</si>
  <si>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</si>
  <si>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</si>
  <si>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</si>
  <si>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</si>
  <si>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</si>
  <si>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</si>
  <si>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</si>
  <si>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</si>
  <si>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</si>
  <si>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</si>
  <si>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</si>
  <si>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</si>
  <si>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</si>
  <si>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</si>
  <si>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</si>
  <si>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</si>
  <si>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</si>
  <si>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</si>
  <si>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</si>
  <si>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</si>
  <si>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</si>
  <si>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</si>
  <si>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</si>
  <si>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</si>
  <si>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</si>
  <si>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</si>
  <si>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</si>
  <si>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</si>
  <si>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</si>
  <si>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</si>
  <si>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</si>
  <si>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</si>
  <si>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</si>
  <si>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</si>
  <si>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</si>
  <si>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</si>
  <si>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</si>
  <si>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</si>
  <si>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</si>
  <si>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</si>
  <si>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</si>
  <si>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</si>
  <si>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</si>
  <si>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</si>
  <si>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</si>
  <si>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</si>
  <si>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</si>
  <si>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</si>
  <si>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</si>
  <si>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</si>
  <si>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</si>
  <si>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</si>
  <si>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</si>
  <si>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</si>
  <si>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</si>
  <si>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</si>
  <si>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</si>
  <si>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</si>
  <si>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</si>
  <si>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</si>
  <si>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</si>
  <si>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</si>
  <si>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</si>
  <si>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</si>
  <si>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</si>
  <si>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</si>
  <si>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</si>
  <si>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</si>
  <si>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</si>
  <si>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</si>
  <si>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</si>
  <si>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</si>
  <si>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</si>
  <si>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</si>
  <si>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</si>
  <si>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</si>
  <si>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</si>
  <si>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</si>
  <si>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</si>
  <si>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</si>
  <si>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</si>
  <si>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</si>
  <si>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</si>
  <si>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</si>
  <si>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</si>
  <si>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</si>
  <si>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</si>
  <si>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</si>
  <si>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</si>
  <si>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</si>
  <si>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</si>
  <si>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</si>
  <si>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</si>
  <si>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</si>
  <si>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</si>
  <si>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</si>
  <si>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</si>
  <si>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</si>
  <si>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</si>
  <si>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</si>
  <si>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</si>
  <si>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</si>
  <si>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</si>
  <si>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</si>
  <si>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</si>
  <si>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</si>
  <si>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</si>
  <si>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</si>
  <si>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</si>
  <si>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</si>
  <si>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</si>
  <si>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</si>
  <si>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</si>
  <si>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</si>
  <si>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</si>
  <si>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</si>
  <si>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</si>
  <si>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</si>
  <si>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</si>
  <si>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</si>
  <si>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</si>
  <si>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</si>
  <si>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</si>
  <si>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</si>
  <si>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</si>
  <si>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</si>
  <si>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</si>
  <si>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</si>
  <si>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</si>
  <si>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</si>
  <si>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</si>
  <si>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</si>
  <si>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</si>
  <si>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</si>
  <si>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</si>
  <si>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</si>
  <si>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</si>
  <si>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</si>
  <si>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</si>
  <si>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</si>
  <si>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</si>
  <si>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</si>
  <si>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</si>
  <si>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</si>
  <si>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</si>
  <si>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</si>
  <si>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</si>
  <si>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</si>
  <si>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</si>
  <si>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</si>
  <si>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</si>
  <si>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</si>
  <si>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</si>
  <si>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</si>
  <si>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</si>
  <si>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</si>
  <si>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</si>
  <si>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</si>
  <si>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</si>
  <si>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</si>
  <si>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</si>
  <si>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</si>
  <si>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</si>
  <si>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</si>
  <si>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</si>
  <si>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</si>
  <si>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</si>
  <si>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</si>
  <si>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</si>
  <si>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</si>
  <si>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</si>
  <si>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</si>
  <si>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</si>
  <si>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</si>
  <si>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</si>
  <si>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</si>
  <si>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</si>
  <si>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</si>
  <si>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</si>
  <si>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</si>
  <si>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</si>
  <si>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</si>
  <si>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</si>
  <si>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</si>
  <si>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</si>
  <si>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</si>
  <si>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</si>
  <si>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</si>
  <si>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</si>
  <si>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</si>
  <si>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</si>
  <si>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</si>
  <si>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</si>
  <si>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</si>
  <si>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</si>
  <si>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</si>
  <si>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</si>
  <si>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</si>
  <si>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</si>
  <si>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</si>
  <si>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</si>
  <si>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</si>
  <si>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</si>
  <si>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</si>
  <si>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</si>
  <si>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</si>
  <si>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</si>
  <si>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</si>
  <si>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</si>
  <si>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</si>
  <si>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</si>
  <si>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</si>
  <si>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</si>
  <si>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</si>
  <si>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</si>
  <si>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</si>
  <si>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</si>
  <si>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</si>
  <si>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</si>
  <si>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</si>
  <si>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</si>
  <si>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</si>
  <si>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</si>
  <si>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</si>
  <si>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</si>
  <si>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</si>
  <si>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</si>
  <si>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</si>
  <si>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</si>
  <si>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</si>
  <si>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</si>
  <si>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</si>
  <si>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</si>
  <si>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</si>
  <si>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</si>
  <si>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</si>
  <si>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</si>
  <si>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</si>
  <si>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</si>
  <si>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</si>
  <si>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</si>
  <si>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</si>
  <si>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</si>
  <si>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</si>
  <si>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</si>
  <si>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</si>
  <si>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</si>
  <si>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</si>
  <si>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</si>
  <si>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</si>
  <si>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</si>
  <si>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</si>
  <si>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</si>
  <si>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</si>
  <si>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</si>
  <si>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</si>
  <si>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</si>
  <si>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</si>
  <si>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</si>
  <si>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</si>
  <si>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</si>
  <si>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</si>
  <si>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</si>
  <si>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</si>
  <si>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</si>
  <si>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</si>
  <si>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</si>
  <si>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</si>
  <si>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</si>
  <si>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</si>
  <si>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</si>
  <si>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</si>
  <si>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</si>
  <si>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</si>
  <si>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</si>
  <si>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</si>
  <si>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</si>
  <si>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</si>
  <si>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</si>
  <si>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</si>
  <si>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</si>
  <si>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</si>
  <si>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</si>
  <si>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</si>
  <si>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</si>
  <si>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</si>
  <si>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</si>
  <si>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</si>
  <si>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</si>
  <si>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</si>
  <si>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</si>
  <si>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</si>
  <si>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</si>
  <si>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</si>
  <si>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</si>
  <si>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</si>
  <si>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</si>
  <si>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</si>
  <si>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</si>
  <si>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</si>
  <si>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</si>
  <si>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</si>
  <si>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</si>
  <si>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</si>
  <si>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</si>
  <si>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</si>
  <si>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</si>
  <si>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</si>
  <si>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</si>
  <si>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</si>
  <si>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</si>
  <si>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</si>
  <si>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</si>
  <si>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</si>
  <si>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</si>
  <si>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</si>
  <si>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</si>
  <si>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</si>
  <si>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</si>
  <si>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</si>
  <si>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</si>
  <si>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</si>
  <si>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</si>
  <si>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</si>
  <si>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</si>
  <si>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</si>
  <si>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</si>
  <si>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</si>
  <si>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</si>
  <si>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</si>
  <si>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</si>
  <si>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</si>
  <si>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</si>
  <si>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</si>
  <si>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</si>
  <si>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</si>
  <si>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</si>
  <si>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</si>
  <si>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</si>
  <si>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</si>
  <si>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</si>
  <si>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</si>
  <si>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</si>
  <si>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</si>
  <si>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</si>
  <si>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</si>
  <si>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</si>
  <si>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</si>
  <si>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</si>
  <si>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</si>
  <si>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</si>
  <si>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</si>
  <si>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</si>
  <si>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</si>
  <si>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</si>
  <si>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</si>
  <si>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</si>
  <si>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</si>
  <si>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</si>
  <si>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</si>
  <si>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</si>
  <si>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</si>
  <si>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</si>
  <si>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</si>
  <si>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</si>
  <si>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</si>
  <si>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</si>
  <si>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</si>
  <si>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</si>
  <si>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</si>
  <si>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</si>
  <si>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</si>
  <si>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</si>
  <si>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</si>
  <si>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</si>
  <si>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</si>
  <si>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</si>
  <si>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</si>
  <si>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</si>
  <si>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</si>
  <si>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</si>
  <si>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</si>
  <si>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</si>
  <si>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</si>
  <si>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</si>
  <si>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</si>
  <si>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</si>
  <si>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</si>
  <si>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</si>
  <si>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</si>
  <si>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</si>
  <si>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</si>
  <si>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</si>
  <si>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</si>
  <si>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</si>
  <si>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</si>
  <si>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</si>
  <si>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</si>
  <si>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</si>
  <si>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</si>
  <si>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</si>
  <si>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</si>
  <si>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</si>
  <si>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</si>
  <si>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</si>
  <si>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</si>
  <si>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</si>
  <si>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</si>
  <si>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</si>
  <si>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</si>
  <si>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</si>
  <si>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</si>
  <si>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</si>
  <si>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</si>
  <si>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</si>
  <si>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</si>
  <si>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</si>
  <si>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</si>
  <si>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</si>
  <si>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</si>
  <si>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</si>
  <si>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</si>
  <si>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</si>
  <si>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</si>
  <si>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</si>
  <si>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</si>
  <si>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</si>
  <si>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</si>
  <si>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</si>
  <si>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</si>
  <si>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</si>
  <si>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</si>
  <si>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</si>
  <si>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</si>
  <si>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</si>
  <si>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</si>
  <si>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</si>
  <si>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</si>
  <si>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</si>
  <si>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</si>
  <si>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</si>
  <si>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</si>
  <si>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</si>
  <si>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</si>
  <si>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</si>
  <si>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</si>
  <si>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</si>
  <si>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</si>
  <si>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</si>
  <si>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</si>
  <si>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</si>
  <si>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</si>
  <si>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</si>
  <si>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</si>
  <si>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</si>
  <si>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</si>
  <si>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</si>
  <si>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</si>
  <si>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</si>
  <si>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</si>
  <si>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</si>
  <si>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</si>
  <si>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</si>
  <si>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</si>
  <si>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</si>
  <si>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</si>
  <si>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</si>
  <si>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</si>
  <si>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</si>
  <si>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</si>
  <si>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</si>
  <si>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</si>
  <si>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</si>
  <si>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</si>
  <si>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</si>
  <si>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</si>
  <si>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</si>
  <si>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</si>
  <si>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</si>
  <si>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</si>
  <si>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</si>
  <si>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</si>
  <si>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</si>
  <si>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</si>
  <si>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</si>
  <si>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</si>
  <si>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</si>
  <si>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</si>
  <si>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</si>
  <si>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</si>
  <si>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</si>
  <si>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</si>
  <si>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</si>
  <si>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</si>
  <si>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</si>
  <si>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</si>
  <si>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</si>
  <si>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</si>
  <si>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</si>
  <si>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</si>
  <si>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</si>
  <si>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</si>
  <si>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</si>
  <si>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</si>
  <si>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</si>
  <si>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</si>
  <si>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</si>
  <si>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</si>
  <si>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</si>
  <si>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</si>
  <si>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</si>
  <si>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</si>
  <si>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</si>
  <si>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</si>
  <si>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</si>
  <si>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</si>
  <si>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</si>
  <si>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</si>
  <si>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</si>
  <si>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</si>
  <si>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</si>
  <si>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</si>
  <si>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</si>
  <si>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</si>
  <si>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</si>
  <si>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</si>
  <si>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</si>
  <si>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</si>
  <si>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</si>
  <si>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</si>
  <si>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</si>
  <si>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</si>
  <si>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</si>
  <si>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</si>
  <si>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</si>
  <si>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</si>
  <si>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</si>
  <si>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</si>
  <si>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</si>
  <si>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</si>
  <si>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</si>
  <si>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</si>
  <si>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</si>
  <si>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</si>
  <si>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</si>
  <si>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</si>
  <si>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</si>
  <si>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</si>
  <si>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</si>
  <si>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</si>
  <si>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</si>
  <si>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</si>
  <si>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</si>
  <si>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</si>
  <si>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</si>
  <si>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</si>
  <si>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</si>
  <si>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</si>
  <si>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</si>
  <si>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</si>
  <si>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</si>
  <si>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</si>
  <si>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</si>
  <si>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</si>
  <si>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</si>
  <si>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</si>
  <si>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</si>
  <si>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</si>
  <si>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</si>
  <si>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</si>
  <si>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</si>
  <si>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</si>
  <si>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</si>
  <si>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</si>
  <si>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</si>
  <si>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</si>
  <si>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</si>
  <si>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</si>
  <si>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</si>
  <si>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</si>
  <si>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</si>
  <si>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</si>
  <si>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</si>
  <si>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</si>
  <si>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</si>
  <si>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</si>
  <si>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</si>
  <si>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</si>
  <si>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</si>
  <si>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</si>
  <si>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</si>
  <si>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</si>
  <si>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</si>
  <si>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</si>
  <si>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</si>
  <si>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</si>
  <si>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</si>
  <si>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</si>
  <si>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</si>
  <si>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</si>
  <si>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</si>
  <si>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</si>
  <si>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</si>
  <si>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</si>
  <si>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</si>
  <si>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</si>
  <si>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</si>
  <si>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</si>
  <si>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</si>
  <si>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</si>
  <si>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</si>
  <si>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</si>
  <si>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</si>
  <si>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</si>
  <si>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</si>
  <si>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</si>
  <si>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</si>
  <si>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</si>
  <si>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</si>
  <si>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</si>
  <si>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</si>
  <si>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</si>
  <si>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</si>
  <si>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</si>
  <si>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</si>
  <si>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</si>
  <si>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</si>
  <si>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</si>
  <si>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</si>
  <si>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</si>
  <si>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</si>
  <si>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</si>
  <si>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</si>
  <si>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</si>
  <si>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</si>
  <si>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</si>
  <si>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</si>
  <si>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</si>
  <si>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</si>
  <si>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</si>
  <si>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</si>
  <si>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</si>
  <si>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</si>
  <si>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</si>
  <si>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</si>
  <si>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</si>
  <si>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</si>
  <si>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</si>
  <si>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</si>
  <si>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</si>
  <si>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</si>
  <si>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</si>
  <si>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</si>
  <si>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</si>
  <si>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</si>
  <si>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</si>
  <si>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</si>
  <si>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</si>
  <si>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</si>
  <si>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</si>
  <si>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</si>
  <si>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</si>
  <si>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</si>
  <si>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</si>
  <si>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</si>
  <si>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</si>
  <si>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</si>
  <si>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</si>
  <si>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</si>
  <si>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</si>
  <si>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</si>
  <si>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</si>
  <si>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</si>
  <si>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</si>
  <si>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</si>
  <si>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</si>
  <si>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</si>
  <si>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</si>
  <si>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</si>
  <si>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</si>
  <si>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</si>
  <si>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</si>
  <si>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</si>
  <si>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</si>
  <si>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</si>
  <si>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</si>
  <si>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</si>
  <si>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</si>
  <si>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</si>
  <si>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</si>
  <si>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</si>
  <si>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</si>
  <si>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</si>
  <si>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</si>
  <si>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</si>
  <si>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</si>
  <si>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</si>
  <si>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</si>
  <si>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</si>
  <si>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</si>
  <si>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</si>
  <si>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</si>
  <si>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</si>
  <si>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</si>
  <si>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</si>
  <si>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</si>
  <si>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</si>
  <si>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</si>
  <si>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</si>
  <si>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</si>
  <si>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</si>
  <si>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</si>
  <si>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</si>
  <si>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</si>
  <si>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</si>
  <si>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</si>
  <si>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</si>
  <si>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</si>
  <si>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</si>
  <si>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</si>
  <si>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</si>
  <si>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</si>
  <si>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</si>
  <si>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</si>
  <si>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</si>
  <si>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</si>
  <si>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</si>
  <si>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</si>
  <si>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</si>
  <si>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</si>
  <si>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</si>
  <si>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</si>
  <si>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</si>
  <si>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</si>
  <si>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</si>
  <si>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</si>
  <si>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</si>
  <si>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</si>
  <si>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</si>
  <si>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</si>
  <si>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</si>
  <si>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</si>
  <si>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</si>
  <si>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</si>
  <si>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</si>
  <si>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</si>
  <si>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</si>
  <si>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</si>
  <si>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</si>
  <si>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</si>
  <si>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</si>
  <si>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</si>
  <si>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</si>
  <si>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</si>
  <si>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</si>
  <si>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</si>
  <si>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</si>
  <si>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</si>
  <si>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</si>
  <si>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</si>
  <si>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</si>
  <si>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</si>
  <si>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</si>
  <si>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</si>
  <si>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</si>
  <si>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</si>
  <si>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</si>
  <si>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</si>
  <si>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</si>
  <si>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</si>
  <si>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</si>
  <si>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</si>
  <si>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</si>
  <si>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</si>
  <si>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</si>
  <si>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</si>
  <si>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</si>
  <si>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</si>
  <si>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</si>
  <si>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</si>
  <si>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</si>
  <si>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</si>
  <si>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</si>
  <si>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</si>
  <si>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</si>
  <si>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</si>
  <si>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</si>
  <si>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</si>
  <si>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</si>
  <si>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</si>
  <si>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</si>
  <si>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</si>
  <si>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</si>
  <si>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</si>
  <si>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</si>
  <si>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</si>
  <si>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</si>
  <si>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</si>
  <si>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</si>
  <si>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</si>
  <si>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</si>
  <si>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</si>
  <si>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</si>
  <si>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</si>
  <si>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</si>
  <si>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</si>
  <si>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</si>
  <si>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</si>
  <si>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</si>
  <si>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</si>
  <si>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</si>
  <si>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</si>
  <si>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</si>
  <si>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</si>
  <si>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</si>
  <si>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</si>
  <si>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</si>
  <si>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</si>
  <si>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</si>
  <si>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</si>
  <si>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</si>
  <si>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</si>
  <si>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</si>
  <si>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</si>
  <si>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</si>
  <si>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</si>
  <si>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</si>
  <si>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</si>
  <si>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</si>
  <si>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</si>
  <si>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</si>
  <si>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</si>
  <si>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</si>
  <si>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</si>
  <si>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</si>
  <si>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</si>
  <si>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</si>
  <si>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</si>
  <si>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</si>
  <si>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</si>
  <si>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</si>
  <si>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</si>
  <si>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</si>
  <si>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</si>
  <si>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</si>
  <si>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</si>
  <si>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</si>
  <si>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</si>
  <si>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</si>
  <si>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</si>
  <si>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</si>
  <si>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</si>
  <si>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</si>
  <si>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</si>
  <si>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</si>
  <si>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</si>
  <si>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</si>
  <si>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</si>
  <si>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</si>
  <si>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</si>
  <si>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</si>
  <si>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</si>
  <si>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</si>
  <si>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</si>
  <si>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</si>
  <si>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</si>
  <si>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</si>
  <si>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</si>
  <si>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</si>
  <si>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</si>
  <si>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</si>
  <si>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</si>
  <si>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</si>
  <si>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</si>
  <si>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</si>
  <si>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</si>
  <si>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</si>
  <si>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</si>
  <si>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</si>
  <si>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</si>
  <si>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</si>
  <si>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</si>
  <si>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</si>
  <si>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</si>
  <si>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</si>
  <si>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</si>
  <si>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</si>
  <si>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</si>
  <si>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</si>
  <si>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</si>
  <si>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</si>
  <si>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</si>
  <si>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</si>
  <si>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</si>
  <si>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</si>
  <si>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</si>
  <si>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</si>
  <si>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</si>
  <si>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</si>
  <si>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</si>
  <si>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</si>
  <si>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</si>
  <si>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</si>
  <si>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</si>
  <si>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</si>
  <si>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</si>
  <si>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</si>
  <si>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</si>
  <si>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</si>
  <si>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</si>
  <si>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</si>
  <si>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</si>
  <si>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</si>
  <si>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</si>
  <si>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</si>
  <si>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</si>
  <si>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</si>
  <si>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</si>
  <si>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</si>
  <si>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</si>
  <si>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</si>
  <si>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</si>
  <si>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</si>
  <si>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</si>
  <si>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</si>
  <si>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</si>
  <si>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</si>
  <si>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</si>
  <si>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</si>
  <si>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</si>
  <si>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</si>
  <si>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</si>
  <si>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</si>
  <si>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</si>
  <si>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</si>
  <si>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</si>
  <si>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</si>
  <si>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</si>
  <si>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</si>
  <si>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</si>
  <si>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</si>
  <si>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</si>
  <si>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</si>
  <si>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</si>
  <si>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</si>
  <si>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</si>
  <si>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</si>
  <si>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</si>
  <si>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</si>
  <si>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</si>
  <si>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</si>
  <si>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</si>
  <si>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</si>
  <si>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</si>
  <si>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</si>
  <si>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</si>
  <si>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</si>
  <si>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</si>
  <si>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</si>
  <si>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</si>
  <si>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</si>
  <si>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</si>
  <si>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</si>
  <si>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</si>
  <si>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</si>
  <si>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</si>
  <si>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</si>
  <si>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</si>
  <si>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</si>
  <si>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</si>
  <si>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</si>
  <si>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</si>
  <si>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</si>
  <si>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</si>
  <si>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</si>
  <si>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</si>
  <si>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</si>
  <si>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</si>
  <si>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</si>
  <si>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</si>
  <si>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</si>
  <si>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</si>
  <si>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</si>
  <si>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</si>
  <si>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</si>
  <si>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</si>
  <si>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</si>
  <si>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</si>
  <si>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</si>
  <si>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</si>
  <si>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</si>
  <si>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</si>
  <si>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</si>
  <si>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</si>
  <si>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</si>
  <si>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</si>
  <si>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</si>
  <si>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</si>
  <si>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</si>
  <si>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</si>
  <si>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</si>
  <si>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</si>
  <si>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</si>
  <si>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</si>
  <si>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</si>
  <si>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</si>
  <si>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</si>
  <si>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</si>
  <si>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</si>
  <si>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</si>
  <si>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</si>
  <si>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</si>
  <si>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</si>
  <si>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</si>
  <si>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</si>
  <si>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</si>
  <si>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</si>
  <si>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</si>
  <si>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</si>
  <si>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</si>
  <si>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</si>
  <si>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</si>
  <si>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</si>
  <si>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</si>
  <si>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</si>
  <si>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</si>
  <si>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</si>
  <si>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</si>
  <si>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</si>
  <si>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</si>
  <si>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</si>
  <si>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</si>
  <si>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</si>
  <si>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</si>
  <si>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</si>
  <si>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</si>
  <si>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</si>
  <si>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</si>
  <si>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</si>
  <si>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</si>
  <si>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</si>
  <si>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</si>
  <si>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</si>
  <si>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</si>
  <si>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</si>
  <si>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</si>
  <si>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</si>
  <si>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</si>
  <si>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</si>
  <si>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</si>
  <si>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</si>
  <si>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</si>
  <si>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</si>
  <si>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</si>
  <si>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</si>
  <si>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</si>
  <si>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</si>
  <si>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</si>
  <si>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</si>
  <si>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</si>
  <si>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</si>
  <si>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</si>
  <si>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</si>
  <si>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</si>
  <si>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</si>
  <si>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</si>
  <si>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</si>
  <si>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</si>
  <si>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</si>
  <si>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</si>
  <si>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</si>
  <si>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</si>
  <si>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</si>
  <si>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</si>
  <si>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</si>
  <si>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</si>
  <si>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</si>
  <si>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</si>
  <si>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</si>
  <si>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</si>
  <si>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</si>
  <si>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</si>
  <si>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</si>
  <si>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</si>
  <si>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</si>
  <si>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</si>
  <si>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</si>
  <si>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</si>
  <si>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</si>
  <si>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</si>
  <si>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</si>
  <si>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</si>
  <si>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</si>
  <si>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</si>
  <si>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</si>
  <si>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</si>
  <si>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</si>
  <si>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</si>
  <si>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</si>
  <si>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</si>
  <si>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</si>
  <si>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</si>
  <si>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</si>
  <si>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</si>
  <si>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</si>
  <si>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</si>
  <si>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</si>
  <si>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</si>
  <si>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</si>
  <si>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</si>
  <si>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</si>
  <si>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</si>
  <si>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</si>
  <si>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</si>
  <si>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</si>
  <si>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</si>
  <si>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</si>
  <si>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</si>
  <si>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</si>
  <si>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</si>
  <si>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</si>
  <si>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</si>
  <si>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</si>
  <si>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</si>
  <si>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</si>
  <si>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</si>
  <si>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</si>
  <si>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</si>
  <si>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</si>
  <si>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</si>
  <si>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</si>
  <si>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</si>
  <si>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</si>
  <si>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</si>
  <si>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</si>
  <si>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</si>
  <si>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</si>
  <si>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</si>
  <si>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</si>
  <si>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</si>
  <si>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</si>
  <si>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</si>
  <si>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</si>
  <si>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</si>
  <si>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</si>
  <si>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</si>
  <si>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</si>
  <si>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</si>
  <si>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</si>
  <si>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</si>
  <si>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</si>
  <si>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</si>
  <si>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</si>
  <si>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</si>
  <si>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</si>
  <si>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</si>
  <si>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</si>
  <si>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</si>
  <si>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</si>
  <si>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</si>
  <si>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</si>
  <si>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</si>
  <si>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</si>
  <si>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</si>
  <si>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</si>
  <si>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</si>
  <si>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</si>
  <si>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</si>
  <si>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</si>
  <si>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</si>
  <si>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</si>
  <si>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</si>
  <si>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</si>
  <si>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</si>
  <si>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</si>
  <si>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</si>
  <si>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</si>
  <si>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</si>
  <si>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</si>
  <si>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</si>
  <si>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</si>
  <si>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</si>
  <si>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</si>
  <si>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</si>
  <si>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</si>
  <si>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</si>
  <si>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</si>
  <si>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</si>
  <si>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</si>
  <si>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</si>
  <si>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</si>
  <si>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</si>
  <si>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</si>
  <si>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</si>
  <si>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</si>
  <si>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</si>
  <si>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</si>
  <si>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</si>
  <si>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</si>
  <si>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</si>
  <si>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</si>
  <si>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</si>
  <si>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</si>
  <si>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</si>
  <si>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</si>
  <si>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</si>
  <si>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</si>
  <si>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</si>
  <si>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</si>
  <si>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</si>
  <si>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</si>
  <si>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</si>
  <si>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</si>
  <si>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</si>
  <si>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</si>
  <si>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</si>
  <si>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</si>
  <si>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</si>
  <si>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</si>
  <si>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</si>
  <si>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</si>
  <si>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</si>
  <si>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</si>
  <si>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</si>
  <si>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</si>
  <si>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</si>
  <si>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</si>
  <si>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</si>
  <si>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</si>
  <si>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</si>
  <si>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</si>
  <si>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</si>
  <si>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</si>
  <si>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</si>
  <si>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</si>
  <si>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</si>
  <si>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</si>
  <si>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</si>
  <si>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</si>
  <si>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</si>
  <si>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</si>
  <si>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</si>
  <si>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</si>
  <si>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</si>
  <si>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</si>
  <si>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</si>
  <si>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</si>
  <si>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</si>
  <si>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</si>
  <si>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</si>
  <si>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</si>
  <si>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</si>
  <si>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</si>
  <si>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</si>
  <si>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</si>
  <si>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</si>
  <si>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</si>
  <si>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</si>
  <si>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</si>
  <si>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</si>
  <si>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</si>
  <si>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</si>
  <si>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</si>
  <si>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</si>
  <si>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</si>
  <si>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</si>
  <si>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</si>
  <si>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</si>
  <si>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</si>
  <si>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</si>
  <si>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</si>
  <si>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</si>
  <si>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</si>
  <si>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</si>
  <si>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</si>
  <si>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</si>
  <si>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</si>
  <si>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</si>
  <si>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</si>
  <si>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</si>
  <si>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</si>
  <si>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</si>
  <si>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</si>
  <si>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</si>
  <si>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</si>
  <si>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</si>
  <si>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</si>
  <si>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</si>
  <si>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</si>
  <si>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</si>
  <si>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</si>
  <si>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</si>
  <si>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</si>
  <si>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</si>
  <si>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</si>
  <si>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</si>
  <si>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</si>
  <si>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</si>
  <si>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</si>
  <si>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</si>
  <si>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</si>
  <si>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</si>
  <si>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</si>
  <si>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</si>
  <si>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</si>
  <si>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</si>
  <si>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</si>
  <si>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</si>
  <si>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</si>
  <si>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</si>
  <si>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</si>
  <si>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</si>
  <si>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</si>
  <si>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</si>
  <si>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</si>
  <si>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</si>
  <si>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</si>
  <si>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</si>
  <si>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</si>
  <si>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</si>
  <si>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</si>
  <si>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</si>
  <si>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</si>
  <si>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</si>
  <si>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</si>
  <si>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</si>
  <si>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</si>
  <si>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</si>
  <si>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</si>
  <si>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</si>
  <si>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</si>
  <si>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</si>
  <si>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</si>
  <si>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</si>
  <si>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</si>
  <si>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</si>
  <si>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</si>
  <si>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</si>
  <si>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</si>
  <si>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</si>
  <si>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</si>
  <si>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</si>
  <si>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</si>
  <si>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</si>
  <si>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</si>
  <si>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</si>
  <si>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</si>
  <si>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</si>
  <si>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</si>
  <si>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</si>
  <si>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</si>
  <si>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</si>
  <si>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</si>
  <si>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</si>
  <si>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</si>
  <si>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</si>
  <si>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</si>
  <si>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</si>
  <si>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</si>
  <si>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</si>
  <si>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</si>
  <si>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</si>
  <si>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</si>
  <si>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</si>
  <si>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</si>
  <si>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</si>
  <si>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</si>
  <si>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</si>
  <si>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</si>
  <si>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</si>
  <si>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</si>
  <si>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</si>
  <si>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</si>
  <si>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</si>
  <si>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</si>
  <si>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</si>
  <si>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</si>
  <si>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</si>
  <si>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</si>
  <si>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</si>
  <si>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</si>
  <si>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</si>
  <si>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</si>
  <si>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</si>
  <si>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</si>
  <si>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</si>
  <si>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</si>
  <si>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</si>
  <si>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</si>
  <si>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</si>
  <si>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</si>
  <si>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</si>
  <si>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</si>
  <si>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</si>
  <si>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</si>
  <si>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</si>
  <si>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</si>
  <si>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</si>
  <si>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</si>
  <si>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</si>
  <si>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</si>
  <si>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</si>
  <si>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</si>
  <si>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</si>
  <si>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</si>
  <si>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</si>
  <si>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</si>
  <si>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</si>
  <si>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</si>
  <si>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</si>
  <si>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</si>
  <si>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</si>
  <si>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</si>
  <si>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</si>
  <si>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</si>
  <si>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</si>
  <si>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</si>
  <si>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</si>
  <si>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</si>
  <si>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</si>
  <si>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</si>
  <si>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</si>
  <si>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</si>
  <si>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</si>
  <si>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</si>
  <si>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</si>
  <si>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</si>
  <si>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</si>
  <si>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</si>
  <si>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</si>
  <si>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</si>
  <si>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</si>
  <si>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</si>
  <si>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</si>
  <si>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</si>
  <si>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</si>
  <si>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</si>
  <si>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</si>
  <si>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</si>
  <si>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</si>
  <si>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</si>
  <si>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</si>
  <si>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</si>
  <si>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</si>
  <si>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</si>
  <si>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</si>
  <si>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</si>
  <si>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</si>
  <si>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</si>
  <si>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</si>
  <si>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</si>
  <si>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</si>
  <si>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</si>
  <si>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</si>
  <si>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</si>
  <si>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</si>
  <si>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</si>
  <si>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</si>
  <si>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</si>
  <si>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</si>
  <si>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</si>
  <si>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</si>
  <si>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</si>
  <si>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</si>
  <si>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</si>
  <si>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</si>
  <si>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</si>
  <si>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</si>
  <si>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</si>
  <si>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</si>
  <si>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</si>
  <si>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</si>
  <si>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</si>
  <si>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</si>
  <si>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</si>
  <si>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</si>
  <si>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</si>
  <si>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</si>
  <si>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</si>
  <si>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</si>
  <si>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</si>
  <si>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</si>
  <si>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</si>
  <si>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</si>
  <si>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</si>
  <si>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</si>
  <si>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</si>
  <si>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</si>
  <si>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</si>
  <si>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</si>
  <si>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</si>
  <si>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</si>
  <si>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</si>
  <si>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</si>
  <si>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</si>
  <si>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</si>
  <si>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</si>
  <si>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</si>
  <si>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</si>
  <si>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</si>
  <si>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</si>
  <si>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</si>
  <si>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</si>
  <si>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</si>
  <si>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</si>
  <si>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</si>
  <si>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</si>
  <si>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</si>
  <si>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</si>
  <si>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</si>
  <si>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</si>
  <si>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</si>
  <si>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</si>
  <si>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</si>
  <si>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</si>
  <si>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</si>
  <si>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</si>
  <si>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</si>
  <si>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</si>
  <si>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</si>
  <si>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</si>
  <si>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</si>
  <si>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</si>
  <si>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</si>
  <si>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</si>
  <si>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</si>
  <si>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</si>
  <si>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</si>
  <si>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</si>
  <si>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</si>
  <si>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</si>
  <si>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</si>
  <si>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</si>
  <si>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</si>
  <si>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</si>
  <si>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</si>
  <si>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</si>
  <si>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</si>
  <si>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</si>
  <si>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</si>
  <si>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</si>
  <si>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</si>
  <si>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</si>
  <si>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</si>
  <si>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</si>
  <si>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</si>
  <si>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</si>
  <si>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</si>
  <si>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</si>
  <si>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</si>
  <si>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</si>
  <si>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</si>
  <si>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</si>
  <si>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</si>
  <si>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</si>
  <si>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</si>
  <si>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</si>
  <si>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</si>
  <si>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</si>
  <si>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</si>
  <si>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</si>
  <si>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</si>
  <si>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</si>
  <si>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</si>
  <si>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</si>
  <si>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</si>
  <si>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</si>
  <si>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</si>
  <si>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</si>
  <si>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</si>
  <si>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</si>
  <si>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</si>
  <si>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</si>
  <si>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</si>
  <si>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</si>
  <si>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</si>
  <si>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</si>
  <si>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</si>
  <si>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</si>
  <si>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</si>
  <si>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</si>
  <si>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</si>
  <si>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</si>
  <si>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</si>
  <si>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</si>
  <si>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</si>
  <si>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</si>
  <si>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</si>
  <si>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</si>
  <si>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</si>
  <si>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</si>
  <si>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</si>
  <si>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</si>
  <si>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</si>
  <si>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</si>
  <si>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</si>
  <si>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</si>
  <si>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</si>
  <si>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</si>
  <si>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</si>
  <si>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</si>
  <si>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</si>
  <si>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</si>
  <si>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</si>
  <si>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</si>
  <si>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</si>
  <si>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</si>
  <si>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</si>
  <si>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</si>
  <si>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</si>
  <si>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</si>
  <si>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</si>
  <si>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</si>
  <si>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</si>
  <si>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</si>
  <si>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</si>
  <si>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</si>
  <si>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</si>
  <si>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</si>
  <si>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</si>
  <si>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</si>
  <si>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</si>
  <si>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</si>
  <si>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</si>
  <si>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</si>
  <si>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</si>
  <si>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</si>
  <si>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</si>
  <si>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</si>
  <si>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</si>
  <si>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</si>
  <si>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</si>
  <si>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</si>
  <si>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</si>
  <si>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</si>
  <si>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</si>
  <si>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</si>
  <si>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</si>
  <si>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</si>
  <si>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</si>
  <si>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</si>
  <si>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</si>
  <si>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</si>
  <si>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</si>
  <si>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</si>
  <si>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</si>
  <si>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</si>
  <si>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</si>
  <si>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</si>
  <si>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</si>
  <si>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</si>
  <si>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</si>
  <si>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</si>
  <si>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</si>
  <si>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</si>
  <si>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</si>
  <si>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</si>
  <si>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</si>
  <si>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</si>
  <si>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</si>
  <si>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</si>
  <si>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</si>
  <si>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</si>
  <si>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</si>
  <si>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</si>
  <si>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</si>
  <si>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</si>
  <si>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</si>
  <si>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</si>
  <si>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</si>
  <si>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</si>
  <si>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</si>
  <si>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</si>
  <si>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</si>
  <si>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</si>
  <si>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</si>
  <si>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</si>
  <si>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</si>
  <si>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</si>
  <si>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</si>
  <si>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</si>
  <si>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</si>
  <si>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</si>
  <si>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</si>
  <si>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</si>
  <si>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</si>
  <si>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</si>
  <si>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</si>
  <si>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</si>
  <si>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</si>
  <si>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</si>
  <si>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</si>
  <si>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</si>
  <si>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</si>
  <si>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</si>
  <si>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</si>
  <si>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</si>
  <si>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</si>
  <si>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</si>
  <si>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</si>
  <si>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</si>
  <si>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</si>
  <si>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</si>
  <si>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</si>
  <si>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</si>
  <si>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</si>
  <si>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</si>
  <si>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</si>
  <si>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</si>
  <si>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</si>
  <si>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</si>
  <si>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</si>
  <si>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</si>
  <si>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</si>
  <si>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</si>
  <si>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</si>
  <si>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</si>
  <si>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</si>
  <si>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</si>
  <si>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</si>
  <si>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</si>
  <si>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</si>
  <si>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</si>
  <si>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</si>
  <si>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</si>
  <si>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</si>
  <si>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</si>
  <si>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</si>
  <si>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</si>
  <si>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</si>
  <si>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</si>
  <si>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</si>
  <si>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</si>
  <si>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</si>
  <si>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</si>
  <si>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</si>
  <si>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</si>
  <si>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</si>
  <si>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</si>
  <si>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</si>
  <si>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</si>
  <si>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</si>
  <si>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</si>
  <si>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</si>
  <si>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</si>
  <si>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</si>
  <si>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</si>
  <si>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</si>
  <si>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</si>
  <si>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</si>
  <si>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</si>
  <si>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</si>
  <si>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</si>
  <si>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</si>
  <si>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</si>
  <si>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</si>
  <si>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</si>
  <si>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</si>
  <si>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</si>
  <si>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</si>
  <si>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</si>
  <si>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</si>
  <si>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</si>
  <si>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</si>
  <si>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</si>
  <si>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</si>
  <si>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</si>
  <si>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</si>
  <si>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</si>
  <si>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</si>
  <si>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</si>
  <si>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</si>
  <si>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</si>
  <si>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</si>
  <si>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</si>
  <si>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</si>
  <si>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</si>
  <si>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</si>
  <si>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</si>
  <si>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</si>
  <si>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</si>
  <si>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</si>
  <si>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</si>
  <si>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</si>
  <si>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</si>
  <si>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</si>
  <si>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</si>
  <si>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</si>
  <si>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</si>
  <si>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</si>
  <si>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</si>
  <si>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</si>
  <si>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</si>
  <si>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</si>
  <si>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</si>
  <si>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</si>
  <si>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</si>
  <si>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</si>
  <si>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</si>
  <si>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</si>
  <si>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</si>
  <si>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</si>
  <si>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</si>
  <si>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</si>
  <si>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</si>
  <si>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</si>
  <si>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</si>
  <si>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</si>
  <si>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</si>
  <si>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</si>
  <si>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</si>
  <si>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</si>
  <si>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</si>
  <si>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</si>
  <si>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</si>
  <si>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</si>
  <si>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</si>
  <si>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</si>
  <si>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</si>
  <si>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</si>
  <si>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</si>
  <si>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</si>
  <si>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</si>
  <si>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</si>
  <si>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</si>
  <si>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</si>
  <si>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</si>
  <si>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</si>
  <si>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</si>
  <si>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</si>
  <si>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</si>
  <si>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</si>
  <si>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</si>
  <si>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</si>
  <si>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</si>
  <si>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</si>
  <si>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</si>
  <si>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</si>
  <si>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</si>
  <si>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</si>
  <si>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</si>
  <si>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</si>
  <si>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</si>
  <si>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</si>
  <si>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</si>
  <si>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</si>
  <si>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</si>
  <si>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</si>
  <si>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</si>
  <si>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</si>
  <si>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</si>
  <si>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</si>
  <si>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</si>
  <si>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</si>
  <si>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</si>
  <si>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</si>
  <si>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</si>
  <si>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</si>
  <si>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</si>
  <si>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</si>
  <si>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</si>
  <si>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</si>
  <si>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</si>
  <si>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</si>
  <si>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</si>
  <si>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</si>
  <si>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</si>
  <si>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</si>
  <si>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</si>
  <si>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</si>
  <si>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</si>
  <si>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</si>
  <si>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</si>
  <si>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</si>
  <si>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</si>
  <si>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</si>
  <si>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</si>
  <si>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</si>
  <si>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</si>
  <si>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</si>
  <si>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</si>
  <si>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</si>
  <si>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</si>
  <si>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</si>
  <si>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</si>
  <si>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</si>
  <si>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</si>
  <si>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</si>
  <si>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</si>
  <si>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</si>
  <si>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</si>
  <si>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</si>
  <si>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</si>
  <si>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</si>
  <si>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</si>
  <si>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</si>
  <si>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</si>
  <si>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</si>
  <si>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</si>
  <si>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</si>
  <si>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</si>
  <si>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</si>
  <si>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</si>
  <si>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</si>
  <si>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</si>
  <si>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</si>
  <si>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</si>
  <si>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</si>
  <si>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</si>
  <si>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</si>
  <si>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</si>
  <si>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</si>
  <si>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</si>
  <si>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</si>
  <si>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</si>
  <si>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</si>
  <si>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</si>
  <si>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</si>
  <si>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</si>
  <si>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</si>
  <si>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</si>
  <si>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</si>
  <si>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</si>
  <si>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</si>
  <si>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</si>
  <si>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</si>
  <si>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</si>
  <si>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</si>
  <si>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</si>
  <si>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</si>
  <si>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</si>
  <si>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</si>
  <si>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</si>
  <si>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</si>
  <si>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</si>
  <si>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</si>
  <si>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</si>
  <si>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</si>
  <si>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</si>
  <si>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</si>
  <si>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</si>
  <si>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</si>
  <si>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</si>
  <si>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</si>
  <si>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</si>
  <si>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</si>
  <si>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</si>
  <si>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</si>
  <si>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</si>
  <si>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</si>
  <si>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</si>
  <si>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</si>
  <si>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</si>
  <si>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</si>
  <si>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</si>
  <si>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</si>
  <si>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</si>
  <si>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</si>
  <si>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</si>
  <si>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</si>
  <si>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</si>
  <si>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</si>
  <si>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</si>
  <si>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</si>
  <si>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</si>
  <si>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</si>
  <si>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</si>
  <si>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</si>
  <si>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</si>
  <si>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</si>
  <si>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</si>
  <si>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</si>
  <si>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</si>
  <si>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</si>
  <si>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</si>
  <si>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</si>
  <si>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</si>
  <si>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</si>
  <si>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</si>
  <si>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</si>
  <si>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</si>
  <si>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</si>
  <si>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</si>
  <si>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</si>
  <si>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</si>
  <si>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</si>
  <si>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</si>
  <si>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</si>
  <si>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</si>
  <si>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</si>
  <si>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</si>
  <si>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</si>
  <si>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</si>
  <si>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</si>
  <si>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</si>
  <si>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</si>
  <si>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</si>
  <si>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</si>
  <si>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</si>
  <si>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</si>
  <si>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</si>
  <si>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</si>
  <si>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</si>
  <si>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</si>
  <si>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</si>
  <si>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</si>
  <si>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</si>
  <si>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</si>
  <si>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</si>
  <si>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</si>
  <si>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</si>
  <si>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</si>
  <si>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</si>
  <si>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</si>
  <si>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</si>
  <si>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</si>
  <si>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</si>
  <si>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</si>
  <si>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</si>
  <si>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</si>
  <si>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</si>
  <si>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</si>
  <si>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</si>
  <si>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</si>
  <si>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</si>
  <si>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</si>
  <si>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</si>
  <si>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</si>
  <si>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</si>
  <si>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</si>
  <si>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</si>
  <si>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</si>
  <si>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</si>
  <si>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</si>
  <si>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</si>
  <si>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</si>
  <si>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</si>
  <si>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</si>
  <si>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</si>
  <si>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</si>
  <si>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</si>
  <si>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</si>
  <si>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</si>
  <si>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</si>
  <si>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</si>
  <si>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</si>
  <si>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</si>
  <si>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</si>
  <si>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</si>
  <si>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</si>
  <si>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</si>
  <si>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</si>
  <si>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</si>
  <si>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</si>
  <si>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</si>
  <si>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</si>
  <si>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</si>
  <si>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</si>
  <si>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</si>
  <si>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</si>
  <si>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</si>
  <si>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</si>
  <si>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</si>
  <si>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</si>
  <si>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</si>
  <si>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</si>
  <si>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</si>
  <si>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</si>
  <si>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</si>
  <si>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</si>
  <si>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</si>
  <si>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</si>
  <si>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</si>
  <si>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</si>
  <si>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</si>
  <si>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</si>
  <si>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</si>
  <si>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</si>
  <si>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</si>
  <si>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</si>
  <si>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</si>
  <si>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</si>
  <si>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</si>
  <si>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</si>
  <si>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</si>
  <si>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</si>
  <si>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</si>
  <si>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</si>
  <si>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</si>
  <si>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</si>
  <si>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</si>
  <si>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</si>
  <si>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</si>
  <si>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</si>
  <si>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</si>
  <si>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</si>
  <si>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</si>
  <si>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</si>
  <si>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</si>
  <si>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</si>
  <si>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</si>
  <si>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</si>
  <si>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</si>
  <si>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</si>
  <si>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</si>
  <si>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</si>
  <si>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</si>
  <si>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</si>
  <si>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</si>
  <si>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</si>
  <si>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</si>
  <si>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</si>
  <si>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</si>
  <si>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</si>
  <si>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</si>
  <si>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</si>
  <si>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</si>
  <si>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</si>
  <si>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</si>
  <si>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</si>
  <si>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</si>
  <si>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</si>
  <si>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</si>
  <si>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</si>
  <si>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</si>
  <si>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</si>
  <si>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</si>
  <si>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</si>
  <si>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</si>
  <si>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</si>
  <si>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</si>
  <si>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</si>
  <si>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</si>
  <si>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</si>
  <si>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</si>
  <si>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</si>
  <si>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</si>
  <si>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</si>
  <si>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</si>
  <si>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</si>
  <si>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</si>
  <si>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</si>
  <si>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</si>
  <si>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</si>
  <si>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</si>
  <si>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</si>
  <si>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</si>
  <si>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</si>
  <si>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</si>
  <si>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</si>
  <si>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</si>
  <si>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</si>
  <si>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</si>
  <si>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</si>
  <si>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</si>
  <si>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</si>
  <si>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</si>
  <si>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</si>
  <si>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</si>
  <si>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</si>
  <si>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</si>
  <si>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</si>
  <si>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</si>
  <si>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</si>
  <si>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</si>
  <si>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</si>
  <si>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</si>
  <si>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</si>
  <si>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</si>
  <si>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</si>
  <si>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</si>
  <si>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</si>
  <si>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</si>
  <si>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</si>
  <si>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</si>
  <si>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</si>
  <si>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</si>
  <si>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</si>
  <si>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</si>
  <si>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</si>
  <si>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</si>
  <si>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</si>
  <si>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</si>
  <si>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</si>
  <si>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</si>
  <si>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</si>
  <si>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</si>
  <si>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</si>
  <si>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</si>
  <si>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</si>
  <si>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</si>
  <si>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</si>
  <si>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</si>
  <si>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</si>
  <si>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</si>
  <si>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</si>
  <si>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</si>
  <si>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</si>
  <si>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</si>
  <si>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</si>
  <si>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</si>
  <si>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</si>
  <si>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</si>
  <si>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</si>
  <si>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</si>
  <si>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</si>
  <si>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</si>
  <si>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</si>
  <si>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</si>
  <si>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</si>
  <si>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</si>
  <si>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</si>
  <si>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</si>
  <si>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</si>
  <si>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</si>
  <si>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</si>
  <si>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</si>
  <si>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</si>
  <si>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</si>
  <si>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</si>
  <si>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</si>
  <si>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</si>
  <si>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</si>
  <si>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</si>
  <si>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</si>
  <si>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</si>
  <si>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</si>
  <si>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</si>
  <si>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</si>
  <si>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</si>
  <si>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</si>
  <si>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</si>
  <si>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</si>
  <si>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</si>
  <si>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</si>
  <si>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</si>
  <si>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</si>
  <si>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</si>
  <si>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</si>
  <si>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</si>
  <si>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</si>
  <si>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</si>
  <si>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</si>
  <si>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</si>
  <si>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</si>
  <si>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</si>
  <si>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</si>
  <si>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</si>
  <si>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</si>
  <si>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</si>
  <si>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</si>
  <si>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</si>
  <si>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</si>
  <si>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</si>
  <si>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</si>
  <si>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</si>
  <si>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</si>
  <si>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</si>
  <si>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</si>
  <si>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</si>
  <si>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</si>
  <si>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</si>
  <si>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</si>
  <si>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</si>
  <si>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</si>
  <si>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</si>
  <si>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</si>
  <si>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</si>
  <si>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</si>
  <si>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</si>
  <si>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</si>
  <si>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</si>
  <si>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</si>
  <si>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</si>
  <si>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</si>
  <si>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</si>
  <si>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</si>
  <si>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</si>
  <si>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</si>
  <si>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</si>
  <si>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</si>
  <si>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</si>
  <si>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</si>
  <si>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</si>
  <si>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</si>
  <si>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</si>
  <si>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</si>
  <si>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</si>
  <si>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</si>
  <si>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</si>
  <si>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</si>
  <si>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</si>
  <si>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</si>
  <si>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</si>
  <si>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</si>
  <si>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</si>
  <si>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</si>
  <si>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</si>
  <si>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</si>
  <si>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</si>
  <si>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</si>
  <si>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</si>
  <si>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</si>
  <si>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</si>
  <si>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</si>
  <si>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</si>
  <si>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</si>
  <si>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</si>
  <si>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</si>
  <si>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</si>
  <si>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</si>
  <si>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</si>
  <si>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</si>
  <si>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</si>
  <si>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</si>
  <si>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</si>
  <si>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</si>
  <si>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</si>
  <si>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</si>
  <si>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</si>
  <si>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</si>
  <si>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</si>
  <si>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</si>
  <si>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</si>
  <si>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</si>
  <si>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</si>
  <si>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</si>
  <si>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</si>
  <si>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</si>
  <si>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</si>
  <si>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</si>
  <si>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</si>
  <si>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</si>
  <si>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</si>
  <si>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</si>
  <si>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</si>
  <si>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</si>
  <si>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</si>
  <si>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</si>
  <si>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</si>
  <si>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</si>
  <si>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</si>
  <si>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</si>
  <si>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</si>
  <si>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</si>
  <si>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</si>
  <si>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</si>
  <si>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</si>
  <si>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</si>
  <si>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</si>
  <si>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</si>
  <si>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</si>
  <si>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</si>
  <si>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</si>
  <si>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</si>
  <si>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</si>
  <si>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</si>
  <si>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</si>
  <si>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</si>
  <si>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</si>
  <si>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</si>
  <si>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</si>
  <si>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</si>
  <si>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</si>
  <si>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</si>
  <si>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</si>
  <si>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</si>
  <si>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</si>
  <si>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</si>
  <si>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</si>
  <si>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</si>
  <si>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</si>
  <si>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</si>
  <si>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</si>
  <si>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</si>
  <si>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</si>
  <si>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</si>
  <si>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</si>
  <si>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</si>
  <si>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</si>
  <si>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</si>
  <si>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</si>
  <si>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</si>
  <si>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</si>
  <si>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</si>
  <si>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</si>
  <si>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</si>
  <si>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</si>
  <si>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</si>
  <si>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</si>
  <si>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</si>
  <si>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</si>
  <si>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</si>
  <si>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</si>
  <si>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</si>
  <si>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</si>
  <si>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</si>
  <si>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</si>
  <si>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</si>
  <si>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</si>
  <si>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</si>
  <si>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</si>
  <si>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</si>
  <si>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</si>
  <si>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</si>
  <si>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</si>
  <si>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</si>
  <si>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</si>
  <si>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</si>
  <si>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</si>
  <si>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</si>
  <si>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</si>
  <si>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</si>
  <si>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</si>
  <si>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</si>
  <si>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</si>
  <si>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</si>
  <si>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</si>
  <si>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</si>
  <si>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</si>
  <si>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</si>
  <si>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</si>
  <si>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</si>
  <si>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</si>
  <si>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</si>
  <si>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</si>
  <si>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</si>
  <si>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</si>
  <si>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</si>
  <si>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</si>
  <si>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</si>
  <si>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</si>
  <si>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</si>
  <si>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</si>
  <si>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</si>
  <si>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</si>
  <si>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</si>
  <si>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</si>
  <si>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</si>
  <si>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</si>
  <si>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</si>
  <si>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</si>
  <si>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</si>
  <si>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</si>
  <si>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</si>
  <si>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</si>
  <si>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</si>
  <si>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</si>
  <si>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</si>
  <si>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</si>
  <si>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</si>
  <si>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</si>
  <si>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</si>
  <si>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</si>
  <si>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</si>
  <si>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</si>
  <si>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</si>
  <si>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</si>
  <si>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</si>
  <si>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</si>
  <si>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</si>
  <si>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</si>
  <si>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</si>
  <si>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</si>
  <si>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</si>
  <si>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</si>
  <si>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</si>
  <si>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</si>
  <si>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</si>
  <si>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</si>
  <si>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</si>
  <si>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</si>
  <si>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</si>
  <si>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</si>
  <si>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</si>
  <si>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</si>
  <si>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</si>
  <si>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</si>
  <si>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</si>
  <si>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</si>
  <si>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</si>
  <si>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</si>
  <si>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</si>
  <si>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</si>
  <si>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</si>
  <si>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</si>
  <si>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</si>
  <si>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</si>
  <si>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</si>
  <si>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</si>
  <si>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</si>
  <si>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</si>
  <si>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</si>
  <si>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</si>
  <si>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</si>
  <si>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</si>
  <si>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</si>
  <si>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</si>
  <si>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</si>
  <si>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</si>
  <si>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</si>
  <si>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</si>
  <si>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</si>
  <si>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</si>
  <si>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</si>
  <si>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</si>
  <si>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</si>
  <si>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</si>
  <si>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</si>
  <si>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</si>
  <si>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</si>
  <si>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</si>
  <si>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</si>
  <si>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</si>
  <si>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</si>
  <si>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</si>
  <si>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</si>
  <si>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</si>
  <si>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</si>
  <si>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</si>
  <si>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</si>
  <si>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</si>
  <si>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</si>
  <si>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</si>
  <si>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</si>
  <si>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</si>
  <si>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</si>
  <si>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</si>
  <si>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</si>
  <si>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</si>
  <si>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</si>
  <si>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</si>
  <si>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</si>
  <si>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</si>
  <si>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</si>
  <si>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</si>
  <si>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</si>
  <si>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</si>
  <si>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</si>
  <si>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</si>
  <si>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</si>
  <si>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</si>
  <si>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</si>
  <si>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</si>
  <si>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</si>
  <si>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</si>
  <si>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</si>
  <si>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</si>
  <si>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</si>
  <si>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</si>
  <si>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</si>
  <si>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</si>
  <si>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</si>
  <si>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</si>
  <si>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</si>
  <si>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</si>
  <si>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</si>
  <si>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</si>
  <si>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</si>
  <si>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</si>
  <si>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</si>
  <si>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</si>
  <si>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</si>
  <si>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</si>
  <si>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</si>
  <si>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</si>
  <si>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</si>
  <si>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</si>
  <si>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</si>
  <si>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</si>
  <si>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</si>
  <si>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</si>
  <si>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</si>
  <si>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</si>
  <si>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</si>
  <si>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</si>
  <si>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</si>
  <si>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</si>
  <si>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</si>
  <si>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</si>
  <si>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</si>
  <si>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</si>
  <si>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</si>
  <si>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</si>
  <si>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</si>
  <si>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</si>
  <si>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</si>
  <si>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</si>
  <si>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</si>
  <si>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</si>
  <si>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</si>
  <si>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</si>
  <si>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</si>
  <si>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</si>
  <si>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</si>
  <si>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</si>
  <si>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</si>
  <si>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</si>
  <si>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</si>
  <si>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</si>
  <si>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</si>
  <si>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</si>
  <si>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</si>
  <si>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</si>
  <si>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</si>
  <si>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</si>
  <si>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</si>
  <si>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</si>
  <si>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</si>
  <si>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</si>
  <si>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</si>
  <si>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</si>
  <si>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</si>
  <si>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</si>
  <si>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</si>
  <si>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</si>
  <si>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</si>
  <si>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</si>
  <si>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</si>
  <si>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</si>
  <si>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</si>
  <si>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</si>
  <si>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</si>
  <si>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</si>
  <si>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</si>
  <si>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</si>
  <si>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</si>
  <si>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</si>
  <si>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</si>
  <si>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</si>
  <si>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</si>
  <si>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</si>
  <si>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</si>
  <si>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</si>
  <si>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</si>
  <si>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</si>
  <si>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</si>
  <si>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</si>
  <si>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</si>
  <si>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</si>
  <si>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</si>
  <si>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</si>
  <si>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</si>
  <si>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</si>
  <si>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</si>
  <si>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</si>
  <si>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</si>
  <si>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</si>
  <si>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</si>
  <si>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</si>
  <si>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</si>
  <si>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</si>
  <si>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</si>
  <si>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</si>
  <si>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</si>
  <si>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</si>
  <si>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</si>
  <si>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</si>
  <si>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</si>
  <si>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</si>
  <si>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</si>
  <si>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</si>
  <si>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</si>
  <si>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</si>
  <si>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</si>
  <si>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</si>
  <si>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</si>
  <si>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</si>
  <si>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</si>
  <si>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</si>
  <si>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</si>
  <si>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</si>
  <si>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</si>
  <si>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</si>
  <si>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</si>
  <si>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</si>
  <si>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</si>
  <si>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</si>
  <si>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</si>
  <si>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</si>
  <si>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</si>
  <si>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</si>
  <si>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</si>
  <si>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</si>
  <si>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</si>
  <si>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</si>
  <si>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</si>
  <si>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</si>
  <si>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</si>
  <si>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</si>
  <si>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</si>
  <si>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</si>
  <si>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</si>
  <si>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</si>
  <si>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</si>
  <si>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</si>
  <si>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</si>
  <si>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</si>
  <si>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</si>
  <si>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</si>
  <si>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</si>
  <si>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</si>
  <si>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</si>
  <si>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</si>
  <si>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</si>
  <si>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</si>
  <si>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</si>
  <si>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</si>
  <si>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</si>
  <si>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</si>
  <si>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</si>
  <si>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</si>
  <si>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</si>
  <si>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</si>
  <si>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</si>
  <si>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</si>
  <si>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</si>
  <si>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</si>
  <si>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</si>
  <si>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</si>
  <si>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</si>
  <si>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</si>
  <si>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</si>
  <si>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</si>
  <si>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</si>
  <si>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</si>
  <si>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</si>
  <si>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</si>
  <si>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</si>
  <si>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</si>
  <si>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</si>
  <si>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</si>
  <si>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</si>
  <si>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</si>
  <si>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</si>
  <si>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</si>
  <si>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</si>
  <si>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</si>
  <si>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</si>
  <si>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</si>
  <si>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</si>
  <si>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</si>
  <si>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</si>
  <si>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</si>
  <si>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</si>
  <si>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</si>
  <si>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</si>
  <si>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</si>
  <si>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</si>
  <si>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</si>
  <si>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</si>
  <si>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</si>
  <si>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</si>
  <si>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</si>
  <si>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</si>
  <si>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</si>
  <si>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</si>
  <si>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</si>
  <si>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</si>
  <si>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</si>
  <si>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</si>
  <si>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</si>
  <si>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</si>
  <si>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</si>
  <si>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</si>
  <si>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</si>
  <si>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</si>
  <si>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</si>
  <si>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</si>
  <si>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</si>
  <si>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</si>
  <si>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</si>
  <si>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</si>
  <si>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</si>
  <si>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</si>
  <si>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</si>
  <si>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</si>
  <si>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</si>
  <si>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</si>
  <si>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</si>
  <si>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</si>
  <si>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</si>
  <si>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</si>
  <si>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</si>
  <si>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</si>
  <si>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</si>
  <si>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</si>
  <si>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</si>
  <si>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</si>
  <si>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</si>
  <si>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</si>
  <si>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</si>
  <si>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</si>
  <si>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</si>
  <si>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</si>
  <si>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</si>
  <si>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</si>
  <si>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</si>
  <si>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</si>
  <si>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</si>
  <si>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</si>
  <si>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</si>
  <si>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</si>
  <si>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</si>
  <si>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</si>
  <si>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</si>
  <si>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</si>
  <si>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</si>
  <si>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</si>
  <si>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</si>
  <si>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</si>
  <si>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</si>
  <si>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</si>
  <si>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</si>
  <si>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</si>
  <si>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</si>
  <si>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</si>
  <si>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</si>
  <si>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</si>
  <si>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</si>
  <si>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</si>
  <si>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</si>
  <si>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</si>
  <si>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</si>
  <si>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</si>
  <si>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</si>
  <si>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</si>
  <si>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</si>
  <si>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</si>
  <si>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</si>
  <si>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</si>
  <si>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</si>
  <si>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</si>
  <si>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</si>
  <si>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</si>
  <si>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</si>
  <si>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</si>
  <si>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</si>
  <si>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</si>
  <si>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</si>
  <si>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</si>
  <si>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</si>
  <si>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</si>
  <si>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</si>
  <si>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</si>
  <si>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</si>
  <si>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</si>
  <si>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</si>
  <si>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</si>
  <si>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</si>
  <si>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</si>
  <si>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</si>
  <si>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</si>
  <si>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</si>
  <si>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</si>
  <si>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</si>
  <si>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</si>
  <si>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</si>
  <si>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</si>
  <si>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</si>
  <si>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</si>
  <si>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</si>
  <si>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</si>
  <si>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</si>
  <si>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</si>
  <si>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</si>
  <si>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</si>
  <si>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</si>
  <si>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</si>
  <si>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</si>
  <si>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</si>
  <si>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</si>
  <si>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</si>
  <si>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</si>
  <si>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</si>
  <si>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</si>
  <si>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</si>
  <si>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</si>
  <si>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</si>
  <si>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</si>
  <si>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</si>
  <si>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</si>
  <si>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</si>
  <si>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</si>
  <si>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</si>
  <si>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</si>
  <si>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</si>
  <si>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</si>
  <si>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</si>
  <si>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</si>
  <si>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</si>
  <si>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</si>
  <si>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</si>
  <si>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</si>
  <si>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</si>
  <si>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</si>
  <si>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</si>
  <si>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</si>
  <si>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</si>
  <si>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</si>
  <si>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</si>
  <si>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</si>
  <si>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</si>
  <si>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</si>
  <si>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</si>
  <si>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</si>
  <si>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</si>
  <si>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</si>
  <si>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</si>
  <si>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</si>
  <si>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</si>
  <si>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</si>
  <si>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</si>
  <si>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</si>
  <si>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</si>
  <si>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</si>
  <si>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</si>
  <si>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</si>
  <si>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</si>
  <si>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</si>
  <si>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</si>
  <si>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</si>
  <si>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</si>
  <si>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</si>
  <si>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</si>
  <si>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</si>
  <si>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</si>
  <si>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</si>
  <si>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</si>
  <si>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</si>
  <si>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</si>
  <si>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</si>
  <si>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</si>
  <si>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</si>
  <si>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</si>
  <si>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</si>
  <si>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</si>
  <si>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</si>
  <si>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</si>
  <si>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</si>
  <si>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</si>
  <si>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</si>
  <si>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</si>
  <si>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</si>
  <si>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</si>
  <si>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</si>
  <si>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</si>
  <si>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</si>
  <si>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</si>
  <si>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</si>
  <si>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</si>
  <si>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</si>
  <si>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</si>
  <si>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</si>
  <si>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</si>
  <si>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</si>
  <si>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</si>
  <si>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</si>
  <si>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</si>
  <si>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</si>
  <si>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</si>
  <si>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</si>
  <si>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</si>
  <si>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</si>
  <si>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</si>
  <si>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</si>
  <si>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</si>
  <si>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</si>
  <si>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</si>
  <si>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</si>
  <si>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</si>
  <si>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</si>
  <si>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</si>
  <si>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</si>
  <si>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</si>
  <si>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</si>
  <si>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</si>
  <si>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</si>
  <si>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</si>
  <si>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</si>
  <si>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</si>
  <si>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</si>
  <si>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</si>
  <si>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</si>
  <si>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</si>
  <si>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</si>
  <si>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</si>
  <si>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</si>
  <si>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</si>
  <si>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</si>
  <si>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</si>
  <si>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</si>
  <si>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</si>
  <si>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</si>
  <si>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</si>
  <si>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</si>
  <si>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</si>
  <si>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</si>
  <si>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</si>
  <si>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</si>
  <si>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</si>
  <si>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</si>
  <si>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</si>
  <si>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</si>
  <si>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</si>
  <si>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</si>
  <si>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</si>
  <si>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</si>
  <si>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</si>
  <si>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</si>
  <si>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</si>
  <si>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</si>
  <si>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</si>
  <si>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</si>
  <si>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</si>
  <si>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</si>
  <si>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</si>
  <si>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</si>
  <si>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</si>
  <si>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</si>
  <si>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</si>
  <si>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</si>
  <si>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</si>
  <si>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</si>
  <si>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</si>
  <si>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</si>
  <si>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</si>
  <si>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</si>
  <si>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</si>
  <si>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</si>
  <si>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</si>
  <si>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</si>
  <si>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</si>
  <si>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</si>
  <si>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</si>
  <si>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</si>
  <si>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</si>
  <si>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</si>
  <si>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</si>
  <si>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</si>
  <si>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</si>
  <si>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</si>
  <si>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</si>
  <si>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</si>
  <si>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</si>
  <si>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</si>
  <si>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</si>
  <si>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</si>
  <si>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</si>
  <si>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</si>
  <si>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</si>
  <si>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</si>
  <si>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</si>
  <si>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</si>
  <si>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</si>
  <si>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</si>
  <si>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</si>
  <si>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</si>
  <si>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</si>
  <si>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</si>
  <si>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</si>
  <si>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</si>
  <si>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</si>
  <si>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</si>
  <si>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</si>
  <si>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</si>
  <si>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</si>
  <si>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</si>
  <si>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</si>
  <si>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</si>
  <si>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</si>
  <si>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</si>
  <si>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</si>
  <si>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</si>
  <si>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</si>
  <si>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</si>
  <si>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</si>
  <si>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</si>
  <si>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</si>
  <si>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</si>
  <si>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</si>
  <si>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</si>
  <si>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</si>
  <si>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</si>
  <si>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</si>
  <si>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</si>
  <si>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</si>
  <si>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</si>
  <si>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</si>
  <si>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</si>
  <si>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</si>
  <si>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</si>
  <si>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</si>
  <si>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</si>
  <si>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</si>
  <si>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</si>
  <si>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</si>
  <si>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</si>
  <si>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</si>
  <si>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</si>
  <si>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</si>
  <si>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</si>
  <si>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</si>
  <si>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</si>
  <si>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</si>
  <si>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</si>
  <si>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</si>
  <si>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</si>
  <si>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</si>
  <si>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</si>
  <si>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</si>
  <si>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</si>
  <si>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</si>
  <si>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</si>
  <si>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</si>
  <si>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</si>
  <si>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</si>
  <si>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</si>
  <si>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</si>
  <si>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</si>
  <si>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</si>
  <si>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</si>
  <si>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</si>
  <si>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</si>
  <si>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</si>
  <si>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</si>
  <si>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</si>
  <si>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</si>
  <si>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</si>
  <si>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</si>
  <si>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</si>
  <si>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</si>
  <si>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</si>
  <si>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</si>
  <si>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</si>
  <si>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</si>
  <si>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</si>
  <si>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</si>
  <si>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</si>
  <si>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</si>
  <si>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</si>
  <si>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</si>
  <si>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</si>
  <si>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</si>
  <si>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</si>
  <si>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</si>
  <si>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</si>
  <si>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</si>
  <si>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</si>
  <si>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</si>
  <si>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</si>
  <si>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</si>
  <si>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</si>
  <si>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</si>
  <si>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</si>
  <si>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</si>
  <si>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</si>
  <si>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</si>
  <si>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</si>
  <si>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</si>
  <si>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</si>
  <si>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</si>
  <si>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</si>
  <si>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</si>
  <si>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</si>
  <si>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</si>
  <si>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</si>
  <si>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</si>
  <si>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</si>
  <si>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</si>
  <si>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</si>
  <si>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</si>
  <si>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</si>
  <si>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</si>
  <si>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</si>
  <si>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</si>
  <si>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</si>
  <si>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</si>
  <si>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</si>
  <si>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</si>
  <si>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</si>
  <si>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</si>
  <si>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</si>
  <si>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</si>
  <si>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</si>
  <si>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</si>
  <si>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</si>
  <si>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</si>
  <si>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</si>
  <si>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</si>
  <si>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</si>
  <si>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</si>
  <si>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</si>
  <si>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</si>
  <si>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</si>
  <si>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</si>
  <si>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</si>
  <si>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</si>
  <si>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</si>
  <si>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</si>
  <si>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</si>
  <si>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</si>
  <si>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</si>
  <si>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</si>
  <si>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</si>
  <si>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</si>
  <si>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</si>
  <si>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</si>
  <si>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</si>
  <si>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</si>
  <si>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</si>
  <si>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</si>
  <si>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</si>
  <si>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</si>
  <si>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</si>
  <si>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</si>
  <si>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</si>
  <si>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</si>
  <si>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</si>
  <si>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</si>
  <si>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</si>
  <si>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</si>
  <si>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</si>
  <si>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</si>
  <si>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</si>
  <si>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</si>
  <si>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</si>
  <si>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</si>
  <si>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</si>
  <si>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</si>
  <si>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</si>
  <si>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</si>
  <si>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</si>
  <si>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</si>
  <si>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</si>
  <si>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</si>
  <si>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</si>
  <si>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</si>
  <si>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</si>
  <si>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</si>
  <si>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</si>
  <si>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</si>
  <si>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</si>
  <si>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</si>
  <si>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</si>
  <si>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</si>
  <si>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</si>
  <si>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</si>
  <si>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</si>
  <si>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</si>
  <si>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</si>
  <si>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</si>
  <si>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</si>
  <si>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</si>
  <si>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</si>
  <si>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</si>
  <si>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</si>
  <si>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</si>
  <si>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</si>
  <si>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</si>
  <si>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</si>
  <si>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</si>
  <si>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</si>
  <si>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</si>
  <si>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</si>
  <si>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</si>
  <si>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</si>
  <si>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</si>
  <si>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</si>
  <si>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</si>
  <si>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</si>
  <si>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</si>
  <si>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</si>
  <si>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</si>
  <si>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</si>
  <si>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</si>
  <si>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</si>
  <si>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</si>
  <si>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</si>
  <si>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</si>
  <si>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</si>
  <si>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</si>
  <si>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</si>
  <si>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</si>
  <si>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</si>
  <si>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</si>
  <si>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</si>
  <si>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</si>
  <si>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</si>
  <si>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</si>
  <si>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</si>
  <si>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</si>
  <si>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</si>
  <si>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</si>
  <si>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</si>
  <si>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</si>
  <si>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</si>
  <si>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</si>
  <si>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</si>
  <si>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</si>
  <si>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</si>
  <si>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</si>
  <si>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</si>
  <si>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</si>
  <si>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</si>
  <si>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</si>
  <si>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</si>
  <si>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</si>
  <si>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</si>
  <si>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</si>
  <si>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</si>
  <si>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</si>
  <si>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</si>
  <si>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</si>
  <si>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</si>
  <si>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</si>
  <si>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</si>
  <si>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</si>
  <si>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</si>
  <si>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</si>
  <si>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</si>
  <si>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</si>
  <si>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</si>
  <si>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</si>
  <si>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</si>
  <si>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</si>
  <si>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</si>
  <si>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</si>
  <si>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</si>
  <si>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</si>
  <si>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</si>
  <si>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</si>
  <si>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</si>
  <si>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</si>
  <si>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</si>
  <si>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</si>
  <si>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</si>
  <si>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</si>
  <si>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</si>
  <si>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</si>
  <si>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</si>
  <si>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</si>
  <si>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</si>
  <si>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</si>
  <si>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</si>
  <si>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</si>
  <si>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</si>
  <si>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</si>
  <si>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</si>
  <si>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</si>
  <si>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</si>
  <si>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</si>
  <si>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</si>
  <si>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</si>
  <si>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</si>
  <si>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</si>
  <si>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</si>
  <si>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</si>
  <si>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</si>
  <si>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</si>
  <si>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</si>
  <si>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</si>
  <si>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</si>
  <si>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</si>
  <si>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</si>
  <si>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</si>
  <si>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</si>
  <si>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</si>
  <si>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</si>
  <si>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</si>
  <si>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</si>
  <si>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</si>
  <si>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</si>
  <si>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</si>
  <si>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</si>
  <si>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</si>
  <si>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</si>
  <si>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</si>
  <si>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</si>
  <si>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</si>
  <si>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</si>
  <si>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</si>
  <si>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</si>
  <si>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</si>
  <si>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</si>
  <si>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</si>
  <si>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</si>
  <si>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</si>
  <si>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</si>
  <si>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</si>
  <si>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</si>
  <si>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</si>
  <si>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</si>
  <si>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</si>
  <si>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</si>
  <si>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</si>
  <si>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</si>
  <si>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</si>
  <si>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</si>
  <si>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</si>
  <si>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</si>
  <si>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</si>
  <si>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</si>
  <si>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</si>
  <si>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</si>
  <si>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</si>
  <si>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</si>
  <si>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</si>
  <si>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</si>
  <si>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</si>
  <si>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</si>
  <si>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</si>
  <si>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</si>
  <si>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</si>
  <si>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</si>
  <si>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</si>
  <si>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</si>
  <si>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</si>
  <si>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</si>
  <si>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</si>
  <si>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</si>
  <si>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</si>
  <si>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</si>
  <si>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</si>
  <si>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</si>
  <si>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</si>
  <si>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</si>
  <si>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</si>
  <si>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</si>
  <si>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</si>
  <si>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</si>
  <si>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</si>
  <si>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</si>
  <si>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</si>
  <si>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</si>
  <si>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</si>
  <si>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</si>
  <si>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</si>
  <si>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</si>
  <si>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</si>
  <si>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</si>
  <si>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</si>
  <si>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</si>
  <si>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</si>
  <si>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</si>
  <si>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</si>
  <si>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</si>
  <si>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</si>
  <si>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</si>
  <si>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</si>
  <si>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</si>
  <si>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</si>
  <si>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</si>
  <si>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</si>
  <si>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</si>
  <si>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</si>
  <si>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</si>
  <si>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</si>
  <si>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</si>
  <si>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</si>
  <si>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</si>
  <si>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</si>
  <si>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</si>
  <si>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</si>
  <si>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</si>
  <si>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</si>
  <si>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</si>
  <si>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</si>
  <si>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</si>
  <si>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</si>
  <si>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</si>
  <si>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</si>
  <si>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</si>
  <si>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</si>
  <si>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</si>
  <si>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</si>
  <si>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</si>
  <si>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</si>
  <si>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</si>
  <si>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</si>
  <si>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</si>
  <si>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</si>
  <si>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</si>
  <si>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</si>
  <si>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</si>
  <si>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</si>
  <si>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</si>
  <si>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</si>
  <si>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</si>
  <si>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</si>
  <si>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</si>
  <si>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</si>
  <si>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</si>
  <si>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</si>
  <si>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</si>
  <si>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</si>
  <si>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</si>
  <si>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</si>
  <si>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</si>
  <si>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</si>
  <si>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</si>
  <si>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</si>
  <si>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</si>
  <si>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</si>
  <si>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</si>
  <si>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</si>
  <si>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</si>
  <si>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</si>
  <si>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</si>
  <si>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</si>
  <si>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</si>
  <si>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</si>
  <si>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</si>
  <si>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</si>
  <si>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</si>
  <si>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</si>
  <si>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</si>
  <si>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</si>
  <si>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</si>
  <si>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</si>
  <si>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</si>
  <si>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</si>
  <si>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</si>
  <si>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</si>
  <si>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</si>
  <si>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</si>
  <si>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</si>
  <si>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</si>
  <si>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</si>
  <si>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</si>
  <si>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</si>
  <si>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</si>
  <si>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</si>
  <si>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</si>
  <si>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</si>
  <si>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</si>
  <si>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</si>
  <si>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</si>
  <si>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</si>
  <si>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</si>
  <si>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</si>
  <si>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</si>
  <si>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</si>
  <si>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</si>
  <si>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</si>
  <si>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</si>
  <si>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</si>
  <si>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</si>
  <si>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</si>
  <si>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</si>
  <si>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</si>
  <si>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</si>
  <si>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</si>
  <si>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</si>
  <si>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</si>
  <si>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</si>
  <si>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</si>
  <si>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</si>
  <si>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</si>
  <si>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</si>
  <si>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</si>
  <si>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</si>
  <si>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</si>
  <si>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</si>
  <si>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</si>
  <si>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</si>
  <si>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</si>
  <si>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</si>
  <si>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</si>
  <si>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</si>
  <si>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</si>
  <si>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</si>
  <si>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</si>
  <si>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</si>
  <si>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</si>
  <si>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</si>
  <si>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</si>
  <si>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</si>
  <si>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</si>
  <si>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</si>
  <si>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</si>
  <si>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</si>
  <si>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</si>
  <si>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</si>
  <si>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</si>
  <si>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</si>
  <si>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</si>
  <si>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</si>
  <si>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</si>
  <si>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</si>
  <si>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</si>
  <si>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</si>
  <si>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</si>
  <si>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</si>
  <si>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</si>
  <si>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</si>
  <si>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</si>
  <si>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</si>
  <si>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</si>
  <si>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</si>
  <si>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</si>
  <si>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</si>
  <si>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</si>
  <si>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</si>
  <si>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</si>
  <si>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</si>
  <si>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</si>
  <si>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</si>
  <si>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</si>
  <si>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</si>
  <si>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</si>
  <si>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</si>
  <si>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</si>
  <si>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</si>
  <si>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</si>
  <si>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</si>
  <si>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</si>
  <si>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</si>
  <si>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</si>
  <si>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</si>
  <si>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</si>
  <si>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</si>
  <si>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</si>
  <si>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</si>
  <si>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</si>
  <si>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</si>
  <si>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</si>
  <si>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</si>
  <si>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</si>
  <si>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</si>
  <si>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</si>
  <si>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</si>
  <si>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</si>
  <si>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</si>
  <si>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</si>
  <si>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</si>
  <si>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</si>
  <si>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</si>
  <si>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</si>
  <si>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</si>
  <si>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</si>
  <si>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</si>
  <si>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</si>
  <si>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</si>
  <si>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</si>
  <si>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</si>
  <si>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</si>
  <si>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</si>
  <si>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</si>
  <si>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</si>
  <si>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</si>
  <si>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</si>
  <si>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</si>
  <si>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</si>
  <si>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</si>
  <si>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</si>
  <si>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</si>
  <si>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</si>
  <si>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</si>
  <si>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</si>
  <si>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</si>
  <si>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</si>
  <si>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</si>
  <si>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</si>
  <si>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</si>
  <si>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</si>
  <si>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</si>
  <si>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</si>
  <si>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</si>
  <si>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</si>
  <si>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</si>
  <si>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</si>
  <si>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</si>
  <si>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</si>
  <si>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</si>
  <si>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</si>
  <si>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</si>
  <si>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</si>
  <si>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</si>
  <si>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</si>
  <si>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</si>
  <si>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</si>
  <si>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</si>
  <si>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</si>
  <si>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</si>
  <si>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</si>
  <si>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</si>
  <si>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</si>
  <si>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</si>
  <si>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</si>
  <si>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</si>
  <si>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</si>
  <si>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</si>
  <si>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</si>
  <si>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</si>
  <si>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</si>
  <si>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</si>
  <si>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</si>
  <si>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</si>
  <si>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</si>
  <si>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</si>
  <si>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</si>
  <si>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</si>
  <si>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</si>
  <si>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</si>
  <si>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</si>
  <si>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</si>
  <si>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</si>
  <si>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</si>
  <si>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</si>
  <si>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</si>
  <si>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</si>
  <si>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</si>
  <si>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</si>
  <si>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</si>
  <si>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</si>
  <si>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</si>
  <si>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</si>
  <si>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</si>
  <si>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</si>
  <si>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</si>
  <si>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</si>
  <si>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</si>
  <si>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</si>
  <si>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</si>
  <si>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</si>
  <si>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</si>
  <si>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</si>
  <si>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</si>
  <si>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</si>
  <si>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</si>
  <si>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</si>
  <si>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</si>
  <si>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</si>
  <si>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</si>
  <si>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</si>
  <si>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</si>
  <si>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</si>
  <si>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</si>
  <si>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</si>
  <si>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</si>
  <si>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</si>
  <si>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</si>
  <si>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</si>
  <si>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</si>
  <si>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</si>
  <si>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</si>
  <si>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</si>
  <si>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</si>
  <si>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</si>
  <si>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</si>
  <si>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</si>
  <si>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</si>
  <si>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</si>
  <si>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</si>
  <si>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</si>
  <si>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</si>
  <si>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</si>
  <si>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</si>
  <si>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</si>
  <si>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</si>
  <si>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</si>
  <si>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</si>
  <si>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</si>
  <si>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</si>
  <si>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</si>
  <si>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</si>
  <si>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</si>
  <si>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</si>
  <si>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</si>
  <si>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</si>
  <si>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</si>
  <si>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</si>
  <si>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</si>
  <si>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</si>
  <si>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</si>
  <si>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</si>
  <si>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</si>
  <si>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</si>
  <si>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</si>
  <si>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</si>
  <si>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</si>
  <si>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</si>
  <si>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</si>
  <si>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</si>
  <si>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</si>
  <si>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</si>
  <si>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</si>
  <si>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</si>
  <si>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</si>
  <si>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</si>
  <si>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</si>
  <si>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</si>
  <si>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</si>
  <si>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</si>
  <si>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</si>
  <si>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</si>
  <si>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</si>
  <si>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</si>
  <si>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</si>
  <si>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</si>
  <si>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</si>
  <si>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</si>
  <si>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</si>
  <si>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</si>
  <si>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</si>
  <si>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</si>
  <si>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</si>
  <si>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</si>
  <si>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</si>
  <si>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</si>
  <si>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</si>
  <si>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</si>
  <si>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</si>
  <si>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</si>
  <si>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</si>
  <si>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</si>
  <si>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</si>
  <si>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</si>
  <si>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</si>
  <si>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</si>
  <si>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</si>
  <si>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</si>
  <si>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</si>
  <si>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</si>
  <si>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</si>
  <si>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</si>
  <si>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</si>
  <si>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</si>
  <si>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</si>
  <si>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</si>
  <si>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</si>
  <si>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</si>
  <si>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</si>
  <si>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</si>
  <si>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</si>
  <si>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</si>
  <si>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</si>
  <si>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</si>
  <si>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</si>
  <si>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</si>
  <si>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</si>
  <si>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</si>
  <si>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</si>
  <si>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</si>
  <si>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</si>
  <si>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</si>
  <si>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</si>
  <si>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</si>
  <si>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</si>
  <si>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</si>
  <si>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</si>
  <si>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</si>
  <si>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</si>
  <si>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</si>
  <si>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</si>
  <si>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</si>
  <si>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</si>
  <si>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</si>
  <si>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</si>
  <si>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</si>
  <si>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</si>
  <si>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</si>
  <si>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</si>
  <si>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</si>
  <si>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</si>
  <si>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</si>
  <si>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</si>
  <si>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</si>
  <si>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</si>
  <si>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</si>
  <si>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</si>
  <si>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</si>
  <si>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</si>
  <si>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</si>
  <si>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</si>
  <si>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</si>
  <si>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</si>
  <si>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</si>
  <si>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</si>
  <si>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</si>
  <si>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</si>
  <si>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</si>
  <si>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</si>
  <si>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</si>
  <si>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</si>
  <si>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</si>
  <si>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</si>
  <si>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</si>
  <si>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</si>
  <si>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</si>
  <si>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</si>
  <si>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</si>
  <si>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</si>
  <si>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</si>
  <si>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</si>
  <si>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</si>
  <si>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</si>
  <si>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</si>
  <si>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</si>
  <si>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</si>
  <si>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</si>
  <si>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</si>
  <si>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</si>
  <si>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</si>
  <si>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</si>
  <si>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</si>
  <si>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</si>
  <si>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</si>
  <si>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</si>
  <si>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</si>
  <si>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</si>
  <si>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</si>
  <si>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</si>
  <si>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</si>
  <si>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</si>
  <si>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</si>
  <si>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</si>
  <si>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</si>
  <si>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</si>
  <si>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</si>
  <si>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</si>
  <si>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</si>
  <si>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</si>
  <si>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</si>
  <si>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</si>
  <si>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</si>
  <si>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</si>
  <si>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</si>
  <si>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</si>
  <si>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</si>
  <si>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</si>
  <si>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</si>
  <si>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</si>
  <si>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</si>
  <si>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</si>
  <si>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</si>
  <si>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</si>
  <si>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</si>
  <si>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</si>
  <si>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</si>
  <si>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</si>
  <si>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</si>
  <si>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</si>
  <si>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</si>
  <si>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</si>
  <si>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</si>
  <si>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</si>
  <si>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</si>
  <si>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</si>
  <si>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</si>
  <si>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</si>
  <si>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</si>
  <si>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</si>
  <si>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</si>
  <si>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</si>
  <si>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</si>
  <si>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</si>
  <si>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</si>
  <si>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</si>
  <si>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</si>
  <si>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</si>
  <si>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</si>
  <si>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</si>
  <si>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</si>
  <si>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</si>
  <si>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</si>
  <si>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</si>
  <si>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</si>
  <si>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</si>
  <si>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</si>
  <si>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</si>
  <si>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</si>
  <si>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</si>
  <si>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</si>
  <si>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</si>
  <si>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</si>
  <si>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</si>
  <si>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</si>
  <si>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</si>
  <si>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</si>
  <si>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</si>
  <si>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</si>
  <si>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</si>
  <si>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</si>
  <si>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</si>
  <si>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</si>
  <si>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</si>
  <si>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</si>
  <si>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</si>
  <si>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</si>
  <si>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</si>
  <si>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</si>
  <si>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</si>
  <si>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</si>
  <si>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</si>
  <si>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</si>
  <si>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</si>
  <si>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</si>
  <si>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</si>
  <si>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</si>
  <si>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</si>
  <si>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</si>
  <si>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</si>
  <si>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</si>
  <si>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</si>
  <si>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</si>
  <si>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</si>
  <si>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</si>
  <si>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</si>
  <si>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</si>
  <si>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</si>
  <si>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</si>
  <si>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</si>
  <si>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</si>
  <si>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</si>
  <si>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</si>
  <si>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</si>
  <si>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</si>
  <si>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</si>
  <si>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</si>
  <si>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</si>
  <si>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</si>
  <si>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</si>
  <si>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</si>
  <si>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</si>
  <si>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</si>
  <si>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</si>
  <si>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</si>
  <si>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</si>
  <si>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</si>
  <si>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</si>
  <si>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</si>
  <si>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</si>
  <si>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</si>
  <si>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</si>
  <si>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</si>
  <si>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</si>
  <si>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</si>
  <si>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</si>
  <si>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</si>
  <si>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</si>
  <si>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</si>
  <si>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</si>
  <si>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</si>
  <si>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</si>
  <si>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</si>
  <si>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</si>
  <si>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</si>
  <si>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</si>
  <si>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</si>
  <si>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</si>
  <si>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</si>
  <si>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</si>
  <si>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</si>
  <si>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</si>
  <si>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</si>
  <si>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</si>
  <si>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</si>
  <si>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</si>
  <si>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</si>
  <si>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</si>
  <si>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</si>
  <si>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</si>
  <si>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</si>
  <si>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</si>
  <si>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</si>
  <si>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</si>
  <si>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</si>
  <si>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</si>
  <si>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</si>
  <si>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</si>
  <si>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</si>
  <si>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</si>
  <si>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</si>
  <si>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</si>
  <si>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</si>
  <si>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</si>
  <si>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</si>
  <si>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</si>
  <si>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</si>
  <si>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</si>
  <si>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</si>
  <si>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</si>
  <si>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</si>
  <si>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</si>
  <si>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</si>
  <si>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</si>
  <si>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</si>
  <si>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</si>
  <si>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</si>
  <si>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</si>
  <si>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</si>
  <si>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</si>
  <si>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</si>
  <si>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</si>
  <si>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</si>
  <si>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</si>
  <si>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</si>
  <si>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</si>
  <si>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</si>
  <si>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</si>
  <si>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</si>
  <si>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</si>
  <si>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</si>
  <si>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</si>
  <si>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</si>
  <si>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</si>
  <si>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</si>
  <si>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</si>
  <si>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</si>
  <si>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</si>
  <si>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</si>
  <si>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</si>
  <si>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</si>
  <si>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</si>
  <si>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</si>
  <si>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</si>
  <si>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</si>
  <si>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</si>
  <si>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</si>
  <si>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</si>
  <si>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</si>
  <si>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</si>
  <si>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</si>
  <si>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</si>
  <si>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</si>
  <si>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</si>
  <si>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</si>
  <si>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</si>
  <si>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</si>
  <si>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</si>
  <si>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</si>
  <si>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</si>
  <si>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</si>
  <si>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</si>
  <si>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</si>
  <si>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</si>
  <si>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</si>
  <si>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</si>
  <si>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</si>
  <si>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</si>
  <si>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</si>
  <si>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</si>
  <si>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</si>
  <si>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</si>
  <si>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</si>
  <si>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</si>
  <si>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</si>
  <si>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</si>
  <si>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</si>
  <si>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</si>
  <si>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</si>
  <si>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</si>
  <si>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</si>
  <si>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</si>
  <si>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</si>
  <si>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</si>
  <si>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</si>
  <si>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</si>
  <si>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</si>
  <si>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</si>
  <si>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</si>
  <si>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</si>
  <si>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</si>
  <si>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</si>
  <si>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</si>
  <si>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</si>
  <si>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</si>
  <si>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</si>
  <si>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</si>
  <si>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</si>
  <si>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</si>
  <si>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</si>
  <si>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</si>
  <si>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</si>
  <si>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</si>
  <si>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</si>
  <si>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</si>
  <si>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</si>
  <si>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</si>
  <si>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</si>
  <si>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</si>
  <si>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</si>
  <si>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</si>
  <si>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</si>
  <si>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</si>
  <si>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</si>
  <si>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</si>
  <si>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</si>
  <si>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</si>
  <si>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</si>
  <si>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</si>
  <si>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</si>
  <si>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</si>
  <si>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</si>
  <si>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</si>
  <si>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</si>
  <si>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</si>
  <si>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</si>
  <si>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</si>
  <si>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</si>
  <si>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</si>
  <si>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</si>
  <si>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</si>
  <si>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</si>
  <si>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</si>
  <si>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</si>
  <si>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</si>
  <si>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</si>
  <si>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</si>
  <si>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</si>
  <si>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</si>
  <si>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</si>
  <si>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</si>
  <si>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</si>
  <si>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</si>
  <si>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</si>
  <si>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</si>
  <si>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</si>
  <si>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</si>
  <si>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</si>
  <si>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</si>
  <si>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</si>
  <si>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</si>
  <si>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</si>
  <si>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</si>
  <si>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</si>
  <si>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</si>
  <si>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</si>
  <si>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</si>
  <si>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</si>
  <si>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</si>
  <si>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</si>
  <si>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</si>
  <si>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</si>
  <si>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</si>
  <si>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</si>
  <si>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</si>
  <si>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</si>
  <si>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</si>
  <si>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</si>
  <si>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</si>
  <si>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</si>
  <si>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</si>
  <si>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</si>
  <si>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</si>
  <si>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</si>
  <si>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</si>
  <si>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</si>
  <si>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</si>
  <si>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</si>
  <si>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</si>
  <si>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</si>
  <si>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</si>
  <si>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</si>
  <si>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</si>
  <si>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</si>
  <si>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</si>
  <si>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</si>
  <si>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</si>
  <si>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</si>
  <si>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</si>
  <si>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</si>
  <si>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</si>
  <si>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</si>
  <si>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</si>
  <si>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</si>
  <si>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</si>
  <si>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</si>
  <si>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</si>
  <si>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</si>
  <si>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</si>
  <si>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</si>
  <si>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</si>
  <si>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</si>
  <si>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</si>
  <si>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</si>
  <si>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</si>
  <si>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</si>
  <si>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</si>
  <si>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</si>
  <si>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</si>
  <si>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</si>
  <si>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</si>
  <si>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</si>
  <si>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</si>
  <si>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</si>
  <si>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</si>
  <si>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</si>
  <si>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</si>
  <si>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</si>
  <si>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</si>
  <si>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</si>
  <si>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</si>
  <si>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</si>
  <si>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</si>
  <si>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</si>
  <si>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</si>
  <si>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</si>
  <si>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</si>
  <si>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</si>
  <si>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</si>
  <si>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</si>
  <si>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</si>
  <si>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</si>
  <si>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</si>
  <si>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</si>
  <si>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</si>
  <si>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</si>
  <si>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</si>
  <si>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</si>
  <si>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</si>
  <si>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</si>
  <si>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</si>
  <si>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</si>
  <si>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</si>
  <si>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</si>
  <si>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</si>
  <si>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</si>
  <si>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</si>
  <si>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</si>
  <si>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</si>
  <si>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</si>
  <si>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</si>
  <si>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</si>
  <si>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</si>
  <si>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</si>
  <si>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</si>
  <si>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</si>
  <si>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</si>
  <si>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</si>
  <si>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</si>
  <si>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</si>
  <si>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</si>
  <si>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</si>
  <si>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</si>
  <si>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</si>
  <si>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</si>
  <si>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</si>
  <si>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</si>
  <si>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</si>
  <si>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</si>
  <si>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</si>
  <si>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</si>
  <si>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</si>
  <si>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</si>
  <si>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</si>
  <si>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</si>
  <si>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</si>
  <si>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</si>
  <si>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</si>
  <si>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</si>
  <si>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</si>
  <si>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</si>
  <si>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</si>
  <si>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</si>
  <si>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</si>
  <si>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</si>
  <si>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</si>
  <si>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</si>
  <si>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</si>
  <si>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</si>
  <si>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</si>
  <si>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</si>
  <si>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</si>
  <si>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</si>
  <si>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</si>
  <si>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</si>
  <si>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</si>
  <si>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</si>
  <si>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</si>
  <si>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</si>
  <si>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</si>
  <si>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</si>
  <si>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</si>
  <si>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</si>
  <si>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</si>
  <si>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</si>
  <si>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</si>
  <si>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</si>
  <si>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</si>
  <si>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</si>
  <si>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</si>
  <si>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</si>
  <si>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</si>
  <si>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</si>
  <si>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</si>
  <si>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</si>
  <si>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</si>
  <si>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</si>
  <si>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</si>
  <si>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</si>
  <si>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</si>
  <si>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</si>
  <si>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</si>
  <si>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</si>
  <si>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</si>
  <si>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</si>
  <si>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</si>
  <si>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</si>
  <si>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</si>
  <si>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</si>
  <si>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</si>
  <si>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</si>
  <si>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</si>
  <si>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</si>
  <si>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</si>
  <si>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</si>
  <si>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</si>
  <si>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</si>
  <si>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</si>
  <si>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</si>
  <si>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</si>
  <si>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</si>
  <si>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</si>
  <si>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</si>
  <si>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</si>
  <si>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</si>
  <si>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</si>
  <si>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</si>
  <si>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</si>
  <si>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</si>
  <si>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</si>
  <si>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</si>
  <si>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</si>
  <si>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</si>
  <si>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</si>
  <si>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</si>
  <si>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</si>
  <si>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</si>
  <si>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</si>
  <si>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</si>
  <si>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</si>
  <si>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</si>
  <si>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</si>
  <si>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</si>
  <si>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</si>
  <si>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</si>
  <si>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</si>
  <si>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</si>
  <si>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</si>
  <si>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</si>
  <si>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</si>
  <si>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</si>
  <si>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</si>
  <si>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</si>
  <si>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</si>
  <si>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</si>
  <si>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</si>
  <si>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</si>
  <si>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</si>
  <si>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</si>
  <si>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</si>
  <si>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</si>
  <si>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</si>
  <si>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</si>
  <si>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</si>
  <si>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</si>
  <si>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</si>
  <si>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</si>
  <si>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</si>
  <si>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</si>
  <si>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</si>
  <si>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</si>
  <si>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</si>
  <si>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</si>
  <si>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</si>
  <si>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</si>
  <si>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</si>
  <si>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</si>
  <si>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</si>
  <si>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</si>
  <si>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</si>
  <si>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</si>
  <si>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</si>
  <si>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</si>
  <si>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</si>
  <si>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</si>
  <si>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</si>
  <si>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</si>
  <si>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</si>
  <si>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</si>
  <si>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</si>
  <si>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</si>
  <si>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</si>
  <si>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</si>
  <si>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</si>
  <si>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</si>
  <si>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</si>
  <si>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</si>
  <si>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</si>
  <si>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</si>
  <si>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</si>
  <si>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</si>
  <si>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</si>
  <si>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</si>
  <si>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</si>
  <si>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</si>
  <si>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</si>
  <si>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</si>
  <si>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</si>
  <si>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</si>
  <si>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</si>
  <si>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</si>
  <si>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</si>
  <si>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</si>
  <si>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</si>
  <si>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</si>
  <si>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</si>
  <si>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</si>
  <si>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</si>
  <si>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</si>
  <si>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</si>
  <si>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</si>
  <si>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</si>
  <si>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</si>
  <si>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</si>
  <si>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</si>
  <si>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</si>
  <si>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</si>
  <si>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</si>
  <si>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</si>
  <si>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</si>
  <si>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</si>
  <si>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</si>
  <si>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</si>
  <si>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</si>
  <si>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</si>
  <si>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</si>
  <si>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</si>
  <si>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</si>
  <si>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</si>
  <si>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</si>
  <si>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</si>
  <si>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</si>
  <si>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</si>
  <si>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</si>
  <si>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</si>
  <si>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</si>
  <si>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</si>
  <si>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</si>
  <si>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</si>
  <si>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</si>
  <si>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</si>
  <si>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</si>
  <si>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</si>
  <si>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</si>
  <si>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</si>
  <si>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</si>
  <si>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</si>
  <si>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</si>
  <si>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</si>
  <si>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</si>
  <si>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</si>
  <si>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</si>
  <si>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</si>
  <si>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</si>
  <si>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</si>
  <si>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</si>
  <si>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</si>
  <si>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</si>
  <si>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</si>
  <si>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</si>
  <si>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</si>
  <si>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</si>
  <si>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</si>
  <si>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</si>
  <si>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</si>
  <si>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</si>
  <si>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</si>
  <si>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</si>
  <si>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</si>
  <si>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</si>
  <si>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</si>
  <si>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</si>
  <si>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</si>
  <si>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</si>
  <si>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</si>
  <si>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</si>
  <si>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</si>
  <si>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</si>
  <si>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</si>
  <si>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</si>
  <si>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</si>
  <si>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</si>
  <si>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</si>
  <si>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</si>
  <si>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</si>
  <si>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</si>
  <si>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</si>
  <si>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</si>
  <si>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</si>
  <si>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</si>
  <si>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</si>
  <si>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</si>
  <si>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</si>
  <si>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</si>
  <si>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</si>
  <si>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</si>
  <si>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</si>
  <si>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</si>
  <si>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</si>
  <si>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</si>
  <si>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</si>
  <si>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</si>
  <si>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</si>
  <si>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</si>
  <si>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</si>
  <si>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</si>
  <si>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</si>
  <si>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</si>
  <si>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</si>
  <si>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</si>
  <si>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</si>
  <si>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</si>
  <si>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</si>
  <si>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</si>
  <si>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</si>
  <si>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</si>
  <si>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</si>
  <si>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</si>
  <si>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</si>
  <si>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</si>
  <si>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</si>
  <si>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</si>
  <si>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</si>
  <si>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</si>
  <si>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</si>
  <si>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</si>
  <si>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</si>
  <si>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</si>
  <si>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</si>
  <si>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</si>
  <si>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</si>
  <si>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</si>
  <si>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</si>
  <si>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</si>
  <si>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</si>
  <si>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</si>
  <si>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</si>
  <si>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</si>
  <si>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</si>
  <si>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</si>
  <si>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</si>
  <si>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</si>
  <si>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</si>
  <si>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</si>
  <si>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</si>
  <si>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</si>
  <si>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</si>
  <si>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</si>
  <si>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</si>
  <si>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</si>
  <si>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</si>
  <si>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</si>
  <si>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</si>
  <si>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</si>
  <si>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</si>
  <si>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</si>
  <si>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</si>
  <si>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</si>
  <si>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</si>
  <si>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</si>
  <si>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</si>
  <si>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</si>
  <si>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</si>
  <si>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</si>
  <si>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</si>
  <si>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</si>
  <si>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</si>
  <si>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</si>
  <si>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</si>
  <si>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</si>
  <si>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</si>
  <si>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</si>
  <si>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</si>
  <si>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</si>
  <si>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</si>
  <si>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</si>
  <si>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</si>
  <si>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</si>
  <si>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</si>
  <si>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</si>
  <si>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</si>
  <si>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</si>
  <si>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</si>
  <si>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</si>
  <si>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</si>
  <si>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</si>
  <si>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</si>
  <si>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</si>
  <si>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</si>
  <si>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</si>
  <si>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</si>
  <si>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</si>
  <si>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</si>
  <si>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</si>
  <si>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</si>
  <si>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</si>
  <si>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</si>
  <si>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</si>
  <si>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</si>
  <si>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</si>
  <si>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</si>
  <si>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</si>
  <si>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</si>
  <si>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</si>
  <si>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</si>
  <si>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</si>
  <si>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</si>
  <si>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</si>
  <si>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</si>
  <si>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</si>
  <si>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</si>
  <si>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</si>
  <si>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</si>
  <si>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</si>
  <si>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</si>
  <si>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</si>
  <si>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</si>
  <si>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</si>
  <si>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</si>
  <si>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</si>
  <si>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</si>
  <si>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</si>
  <si>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</si>
  <si>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</si>
  <si>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</si>
  <si>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</si>
  <si>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</si>
  <si>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</si>
  <si>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</si>
  <si>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</si>
  <si>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</si>
  <si>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</si>
  <si>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</si>
  <si>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</si>
  <si>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</si>
  <si>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</si>
  <si>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</si>
  <si>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</si>
  <si>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</si>
  <si>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</si>
  <si>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</si>
  <si>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</si>
  <si>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</si>
  <si>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</si>
  <si>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</si>
  <si>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</si>
  <si>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</si>
  <si>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</si>
  <si>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</si>
  <si>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</si>
  <si>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</si>
  <si>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</si>
  <si>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</si>
  <si>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</si>
  <si>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</si>
  <si>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</si>
  <si>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</si>
  <si>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</si>
  <si>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</si>
  <si>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</si>
  <si>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</si>
  <si>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</si>
  <si>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</si>
  <si>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</si>
  <si>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</si>
  <si>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</si>
  <si>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</si>
  <si>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</si>
  <si>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</si>
  <si>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</si>
  <si>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</si>
  <si>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</si>
  <si>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</si>
  <si>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</si>
  <si>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</si>
  <si>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</si>
  <si>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</si>
  <si>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</si>
  <si>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</si>
  <si>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</si>
  <si>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</si>
  <si>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</si>
  <si>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</si>
  <si>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</si>
  <si>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</si>
  <si>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</si>
  <si>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</si>
  <si>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</si>
  <si>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</si>
  <si>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</si>
  <si>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</si>
  <si>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</si>
  <si>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</si>
  <si>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</si>
  <si>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</si>
  <si>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</si>
  <si>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</si>
  <si>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</si>
  <si>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</si>
  <si>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</si>
  <si>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</si>
  <si>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</si>
  <si>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</si>
  <si>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</si>
  <si>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</si>
  <si>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</si>
  <si>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</si>
  <si>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</si>
  <si>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</si>
  <si>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</si>
  <si>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</si>
  <si>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</si>
  <si>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</si>
  <si>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</si>
  <si>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</si>
  <si>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</si>
  <si>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</si>
  <si>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</si>
  <si>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</si>
  <si>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</si>
  <si>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</si>
  <si>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</si>
  <si>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</si>
  <si>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</si>
  <si>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</si>
  <si>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</si>
  <si>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</si>
  <si>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</si>
  <si>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</si>
  <si>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</si>
  <si>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</si>
  <si>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</si>
  <si>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</si>
  <si>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</si>
  <si>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</si>
  <si>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</si>
  <si>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</si>
  <si>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</si>
  <si>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</si>
  <si>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</si>
  <si>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</si>
  <si>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</si>
  <si>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</si>
  <si>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</si>
  <si>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</si>
  <si>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</si>
  <si>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</si>
  <si>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</si>
  <si>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</si>
  <si>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</si>
  <si>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</si>
  <si>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</si>
  <si>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</si>
  <si>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</si>
  <si>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</si>
  <si>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</si>
  <si>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</si>
  <si>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</si>
  <si>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</si>
  <si>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</si>
  <si>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</si>
  <si>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</si>
  <si>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</si>
  <si>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</si>
  <si>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</si>
  <si>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</si>
  <si>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</si>
  <si>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</si>
  <si>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</si>
  <si>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</si>
  <si>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</si>
  <si>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</si>
  <si>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</si>
  <si>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</si>
  <si>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</si>
  <si>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</si>
  <si>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</si>
  <si>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</si>
  <si>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</si>
  <si>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</si>
  <si>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</si>
  <si>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</si>
  <si>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</si>
  <si>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</si>
  <si>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</si>
  <si>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</si>
  <si>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</si>
  <si>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</si>
  <si>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</si>
  <si>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</si>
  <si>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</si>
  <si>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</si>
  <si>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</si>
  <si>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</si>
  <si>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</si>
  <si>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</si>
  <si>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</si>
  <si>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</si>
  <si>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</si>
  <si>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</si>
  <si>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</si>
  <si>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</si>
  <si>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</si>
  <si>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</si>
  <si>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</si>
  <si>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</si>
  <si>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</si>
  <si>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</si>
  <si>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</si>
  <si>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</si>
  <si>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</si>
  <si>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</si>
  <si>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</si>
  <si>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</si>
  <si>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</si>
  <si>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</si>
  <si>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</si>
  <si>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</si>
  <si>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</si>
  <si>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</si>
  <si>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</si>
  <si>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</si>
  <si>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</si>
  <si>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</si>
  <si>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</si>
  <si>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</si>
  <si>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</si>
  <si>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</si>
  <si>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</si>
  <si>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</si>
  <si>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</si>
  <si>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</si>
  <si>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</si>
  <si>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</si>
  <si>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</si>
  <si>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</si>
  <si>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</si>
  <si>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</si>
  <si>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</si>
  <si>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</si>
  <si>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</si>
  <si>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</si>
  <si>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</si>
  <si>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</si>
  <si>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</si>
  <si>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</si>
  <si>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</si>
  <si>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</si>
  <si>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</si>
  <si>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</si>
  <si>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</si>
  <si>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</si>
  <si>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</si>
  <si>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</si>
  <si>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</si>
  <si>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</si>
  <si>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</si>
  <si>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</si>
  <si>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</si>
  <si>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</si>
  <si>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</si>
  <si>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</si>
  <si>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</si>
  <si>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</si>
  <si>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</si>
  <si>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</si>
  <si>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</si>
  <si>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</si>
  <si>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</si>
  <si>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</si>
  <si>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</si>
  <si>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</si>
  <si>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</si>
  <si>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</si>
  <si>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</si>
  <si>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</si>
  <si>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</si>
  <si>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</si>
  <si>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</si>
  <si>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</si>
  <si>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</si>
  <si>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</si>
  <si>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</si>
  <si>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</si>
  <si>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</si>
  <si>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</si>
  <si>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</si>
  <si>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</si>
  <si>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</si>
  <si>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</si>
  <si>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</si>
  <si>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</si>
  <si>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</si>
  <si>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</si>
  <si>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</si>
  <si>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</si>
  <si>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</si>
  <si>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</si>
  <si>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</si>
  <si>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</si>
  <si>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</si>
  <si>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</si>
  <si>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</si>
  <si>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</si>
  <si>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</si>
  <si>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</si>
  <si>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</si>
  <si>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</si>
  <si>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</si>
  <si>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</si>
  <si>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</si>
  <si>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</si>
  <si>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</si>
  <si>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</si>
  <si>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</si>
  <si>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</si>
  <si>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</si>
  <si>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</si>
  <si>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</si>
  <si>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</si>
  <si>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</si>
  <si>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</si>
  <si>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</si>
  <si>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</si>
  <si>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</si>
  <si>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</si>
  <si>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</si>
  <si>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</si>
  <si>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</si>
  <si>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</si>
  <si>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</si>
  <si>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</si>
  <si>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</si>
  <si>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</si>
  <si>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</si>
  <si>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</si>
  <si>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</si>
  <si>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</si>
  <si>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</si>
  <si>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</si>
  <si>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</si>
  <si>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</si>
  <si>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</si>
  <si>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</si>
  <si>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</si>
  <si>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</si>
  <si>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</si>
  <si>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</si>
  <si>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</si>
  <si>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</si>
  <si>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</si>
  <si>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</si>
  <si>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</si>
  <si>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</si>
  <si>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</si>
  <si>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</si>
  <si>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</si>
  <si>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</si>
  <si>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</si>
  <si>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</si>
  <si>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</si>
  <si>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</si>
  <si>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</si>
  <si>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</si>
  <si>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</si>
  <si>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</si>
  <si>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</si>
  <si>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</si>
  <si>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</si>
  <si>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</si>
  <si>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</si>
  <si>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</si>
  <si>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</si>
  <si>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</si>
  <si>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</si>
  <si>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</si>
  <si>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</si>
  <si>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</si>
  <si>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</si>
  <si>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</si>
  <si>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</si>
  <si>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</si>
  <si>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</si>
  <si>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</si>
  <si>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</si>
  <si>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</si>
  <si>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</si>
  <si>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</si>
  <si>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</si>
  <si>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</si>
  <si>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</si>
  <si>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</si>
  <si>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</si>
  <si>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</si>
  <si>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</si>
  <si>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</si>
  <si>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</si>
  <si>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</si>
  <si>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</si>
  <si>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</si>
  <si>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</si>
  <si>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</si>
  <si>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</si>
  <si>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</si>
  <si>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</si>
  <si>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</si>
  <si>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</si>
  <si>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</si>
  <si>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</si>
  <si>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</si>
  <si>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</si>
  <si>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</si>
  <si>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</si>
  <si>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</si>
  <si>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</si>
  <si>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</si>
  <si>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</si>
  <si>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</si>
  <si>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</si>
  <si>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</si>
  <si>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</si>
  <si>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</si>
  <si>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</si>
  <si>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</si>
  <si>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</si>
  <si>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</si>
  <si>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</si>
  <si>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</si>
  <si>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</si>
  <si>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</si>
  <si>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</si>
  <si>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</si>
  <si>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</si>
  <si>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</si>
  <si>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</si>
  <si>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</si>
  <si>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</si>
  <si>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</si>
  <si>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</si>
  <si>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</si>
  <si>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</si>
  <si>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</si>
  <si>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</si>
  <si>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</si>
  <si>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</si>
  <si>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</si>
  <si>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</si>
  <si>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</si>
  <si>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</si>
  <si>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</si>
  <si>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</si>
  <si>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</si>
  <si>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</si>
  <si>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</si>
  <si>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</si>
  <si>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</si>
  <si>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</si>
  <si>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</si>
  <si>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</si>
  <si>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</si>
  <si>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</si>
  <si>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</si>
  <si>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</si>
  <si>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</si>
  <si>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</si>
  <si>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</si>
  <si>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</si>
  <si>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</si>
  <si>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</si>
  <si>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</si>
  <si>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</si>
  <si>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</si>
  <si>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</si>
  <si>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</si>
  <si>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</si>
  <si>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</si>
  <si>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</si>
  <si>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</si>
  <si>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</si>
  <si>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</si>
  <si>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</si>
  <si>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</si>
  <si>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</si>
  <si>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</si>
  <si>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</si>
  <si>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</si>
  <si>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</si>
  <si>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</si>
  <si>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</si>
  <si>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</si>
  <si>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</si>
  <si>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</si>
  <si>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</si>
  <si>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</si>
  <si>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</si>
  <si>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</si>
  <si>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</si>
  <si>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</si>
  <si>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</si>
  <si>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</si>
  <si>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</si>
  <si>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</si>
  <si>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</si>
  <si>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</si>
  <si>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</si>
  <si>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</si>
  <si>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</si>
  <si>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</si>
  <si>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</si>
  <si>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</si>
  <si>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</si>
  <si>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</si>
  <si>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</si>
  <si>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</si>
  <si>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</si>
  <si>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</si>
  <si>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</si>
  <si>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</si>
  <si>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</si>
  <si>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</si>
  <si>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</si>
  <si>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</si>
  <si>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</si>
  <si>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</si>
  <si>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</si>
  <si>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</si>
  <si>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</si>
  <si>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</si>
  <si>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</si>
  <si>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</si>
  <si>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</si>
  <si>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</si>
  <si>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</si>
  <si>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</si>
  <si>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</si>
  <si>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</si>
  <si>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</si>
  <si>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</si>
  <si>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</si>
  <si>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</si>
  <si>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</si>
  <si>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</si>
  <si>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</si>
  <si>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</si>
  <si>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</si>
  <si>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</si>
  <si>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</si>
  <si>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</si>
  <si>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</si>
  <si>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</si>
  <si>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</si>
  <si>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</si>
  <si>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</si>
  <si>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</si>
  <si>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</si>
  <si>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</si>
  <si>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</si>
  <si>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</si>
  <si>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</si>
  <si>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</si>
  <si>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</si>
  <si>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</si>
  <si>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</si>
  <si>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</si>
  <si>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</si>
  <si>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</si>
  <si>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</si>
  <si>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</si>
  <si>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</si>
  <si>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</si>
  <si>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</si>
  <si>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</si>
  <si>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</si>
  <si>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</si>
  <si>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</si>
  <si>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</si>
  <si>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</si>
  <si>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</si>
  <si>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</si>
  <si>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</si>
  <si>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</si>
  <si>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</si>
  <si>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</si>
  <si>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</si>
  <si>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</si>
  <si>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</si>
  <si>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</si>
  <si>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</si>
  <si>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</si>
  <si>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</si>
  <si>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</si>
  <si>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</si>
  <si>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</si>
  <si>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</si>
  <si>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</si>
  <si>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</si>
  <si>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</si>
  <si>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</si>
  <si>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</si>
  <si>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</si>
  <si>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</si>
  <si>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</si>
  <si>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</si>
  <si>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</si>
  <si>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</si>
  <si>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</si>
  <si>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</si>
  <si>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</si>
  <si>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</si>
  <si>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</si>
  <si>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</si>
  <si>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</si>
  <si>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</si>
  <si>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</si>
  <si>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</si>
  <si>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</si>
  <si>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</si>
  <si>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</si>
  <si>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</si>
  <si>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</si>
  <si>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</si>
  <si>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</si>
  <si>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</si>
  <si>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</si>
  <si>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</si>
  <si>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</si>
  <si>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</si>
  <si>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</si>
  <si>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</si>
  <si>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</si>
  <si>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</si>
  <si>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</si>
  <si>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</si>
  <si>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</si>
  <si>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</si>
  <si>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</si>
  <si>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</si>
  <si>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</si>
  <si>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</si>
  <si>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</si>
  <si>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</si>
  <si>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</si>
  <si>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</si>
  <si>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</si>
  <si>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</si>
  <si>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</si>
  <si>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</si>
  <si>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</si>
  <si>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</si>
  <si>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</si>
  <si>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</si>
  <si>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</si>
  <si>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</si>
  <si>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</si>
  <si>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</si>
  <si>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</si>
  <si>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</si>
  <si>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</si>
  <si>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</si>
  <si>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</si>
  <si>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</si>
  <si>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</si>
  <si>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</si>
  <si>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</si>
  <si>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</si>
  <si>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</si>
  <si>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</si>
  <si>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</si>
  <si>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</si>
  <si>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</si>
  <si>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</si>
  <si>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</si>
  <si>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</si>
  <si>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</si>
  <si>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</si>
  <si>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</si>
  <si>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</si>
  <si>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</si>
  <si>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</si>
  <si>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</si>
  <si>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</si>
  <si>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</si>
  <si>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</si>
  <si>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</si>
  <si>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</si>
  <si>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</si>
  <si>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</si>
  <si>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</si>
  <si>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</si>
  <si>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</si>
  <si>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</si>
  <si>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</si>
  <si>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</si>
  <si>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</si>
  <si>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</si>
  <si>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</si>
  <si>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</si>
  <si>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</si>
  <si>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</si>
  <si>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</si>
  <si>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</si>
  <si>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</si>
  <si>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</si>
  <si>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</si>
  <si>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</si>
  <si>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</si>
  <si>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</si>
  <si>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</si>
  <si>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</si>
  <si>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</si>
  <si>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</si>
  <si>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</si>
  <si>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</si>
  <si>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</si>
  <si>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</si>
  <si>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</si>
  <si>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</si>
  <si>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</si>
  <si>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</si>
  <si>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</si>
  <si>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</si>
  <si>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</si>
  <si>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</si>
  <si>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</si>
  <si>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</si>
  <si>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</si>
  <si>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</si>
  <si>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</si>
  <si>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</si>
  <si>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</si>
  <si>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</si>
  <si>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</si>
  <si>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</si>
  <si>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</si>
  <si>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</si>
  <si>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</si>
  <si>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</si>
  <si>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</si>
  <si>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</si>
  <si>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</si>
  <si>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</si>
  <si>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</si>
  <si>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</si>
  <si>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</si>
  <si>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</si>
  <si>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</si>
  <si>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</si>
  <si>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</si>
  <si>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</si>
  <si>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</si>
  <si>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</si>
  <si>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</si>
  <si>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</si>
  <si>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</si>
  <si>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</si>
  <si>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</si>
  <si>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</si>
  <si>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</si>
  <si>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</si>
  <si>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</si>
  <si>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</si>
  <si>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</si>
  <si>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</si>
  <si>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</si>
  <si>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</si>
  <si>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</si>
  <si>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</si>
  <si>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</si>
  <si>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</si>
  <si>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</si>
  <si>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</si>
  <si>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</si>
  <si>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</si>
  <si>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</si>
  <si>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</si>
  <si>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</si>
  <si>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</si>
  <si>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</si>
  <si>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</si>
  <si>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</si>
  <si>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</si>
  <si>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</si>
  <si>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</si>
  <si>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</si>
  <si>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</si>
  <si>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</si>
  <si>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</si>
  <si>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</si>
  <si>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</si>
  <si>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</si>
  <si>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</si>
  <si>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</si>
  <si>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</si>
  <si>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</si>
  <si>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</si>
  <si>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</si>
  <si>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</si>
  <si>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</si>
  <si>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</si>
  <si>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</si>
  <si>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</si>
  <si>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</si>
  <si>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</si>
  <si>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</si>
  <si>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</si>
  <si>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</si>
  <si>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</si>
  <si>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</si>
  <si>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</si>
  <si>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</si>
  <si>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</si>
  <si>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</si>
  <si>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</si>
  <si>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</si>
  <si>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</si>
  <si>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</si>
  <si>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</si>
  <si>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</si>
  <si>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</si>
  <si>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</si>
  <si>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</si>
  <si>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</si>
  <si>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</si>
  <si>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</si>
  <si>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</si>
  <si>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</si>
  <si>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</si>
  <si>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</si>
  <si>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</si>
  <si>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</si>
  <si>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</si>
  <si>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</si>
  <si>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</si>
  <si>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</si>
  <si>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</si>
  <si>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</si>
  <si>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</si>
  <si>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</si>
  <si>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</si>
  <si>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</si>
  <si>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</si>
  <si>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</si>
  <si>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</si>
  <si>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</si>
  <si>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</si>
  <si>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</si>
  <si>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</si>
  <si>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</si>
  <si>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</si>
  <si>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</si>
  <si>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</si>
  <si>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</si>
  <si>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</si>
  <si>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</si>
  <si>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</si>
  <si>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</si>
  <si>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</si>
  <si>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</si>
  <si>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</si>
  <si>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</si>
  <si>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</si>
  <si>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</si>
  <si>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</si>
  <si>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</si>
  <si>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</si>
  <si>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</si>
  <si>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</si>
  <si>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</si>
  <si>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</si>
  <si>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</si>
  <si>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</si>
  <si>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</si>
  <si>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</si>
  <si>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</si>
  <si>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</si>
  <si>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</si>
  <si>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</si>
  <si>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</si>
  <si>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</si>
  <si>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</si>
  <si>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</si>
  <si>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</si>
  <si>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</si>
  <si>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</si>
  <si>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</si>
  <si>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</si>
  <si>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</si>
  <si>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</si>
  <si>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</si>
  <si>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</si>
  <si>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</si>
  <si>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</si>
  <si>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</si>
  <si>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</si>
  <si>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</si>
  <si>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</si>
  <si>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</si>
  <si>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</si>
  <si>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</si>
  <si>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</si>
  <si>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</si>
  <si>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</si>
  <si>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</si>
  <si>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</si>
  <si>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</si>
  <si>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</si>
  <si>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</si>
  <si>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</si>
  <si>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</si>
  <si>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</si>
  <si>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</si>
  <si>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</si>
  <si>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</si>
  <si>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</si>
  <si>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</si>
  <si>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</si>
  <si>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</si>
  <si>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</si>
  <si>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</si>
  <si>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</si>
  <si>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</si>
  <si>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</si>
  <si>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</si>
  <si>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</si>
  <si>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</si>
  <si>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</si>
  <si>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</si>
  <si>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</si>
  <si>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</si>
  <si>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</si>
  <si>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</si>
  <si>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</si>
  <si>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</si>
  <si>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</si>
  <si>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</si>
  <si>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</si>
  <si>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</si>
  <si>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</si>
  <si>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</si>
  <si>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</si>
  <si>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</si>
  <si>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</si>
  <si>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</si>
  <si>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</si>
  <si>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</si>
  <si>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</si>
  <si>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</si>
  <si>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</si>
  <si>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</si>
  <si>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</si>
  <si>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</si>
  <si>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</si>
  <si>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</si>
  <si>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</si>
  <si>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</si>
  <si>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</si>
  <si>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</si>
  <si>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</si>
  <si>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</si>
  <si>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</si>
  <si>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</si>
  <si>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</si>
  <si>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</si>
  <si>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</si>
  <si>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</si>
  <si>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</si>
  <si>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</si>
  <si>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</si>
  <si>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</si>
  <si>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</si>
  <si>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</si>
  <si>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</si>
  <si>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</si>
  <si>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</si>
  <si>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</si>
  <si>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</si>
  <si>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</si>
  <si>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</si>
  <si>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</si>
  <si>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</si>
  <si>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</si>
  <si>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</si>
  <si>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</si>
  <si>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</si>
  <si>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</si>
  <si>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</si>
  <si>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</si>
  <si>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</si>
  <si>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</si>
  <si>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</si>
  <si>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</si>
  <si>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</si>
  <si>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</si>
  <si>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</si>
  <si>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</si>
  <si>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</si>
  <si>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</si>
  <si>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</si>
  <si>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</si>
  <si>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</si>
  <si>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</si>
  <si>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</si>
  <si>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</si>
  <si>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</si>
  <si>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</si>
  <si>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</si>
  <si>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</si>
  <si>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</si>
  <si>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</si>
  <si>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</si>
  <si>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</si>
  <si>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</si>
  <si>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</si>
  <si>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</si>
  <si>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</si>
  <si>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</si>
  <si>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</si>
  <si>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</si>
  <si>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</si>
  <si>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</si>
  <si>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</si>
  <si>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</si>
  <si>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</si>
  <si>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</si>
  <si>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</si>
  <si>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</si>
  <si>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</si>
  <si>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</si>
  <si>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</si>
  <si>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</si>
  <si>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</si>
  <si>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</si>
  <si>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</si>
  <si>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</si>
  <si>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</si>
  <si>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</si>
  <si>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</si>
  <si>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</si>
  <si>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</si>
  <si>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</si>
  <si>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</si>
  <si>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</si>
  <si>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</si>
  <si>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</si>
  <si>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</si>
  <si>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</si>
  <si>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</si>
  <si>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</si>
  <si>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</si>
  <si>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</si>
  <si>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</si>
  <si>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</si>
  <si>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</si>
  <si>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</si>
  <si>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</si>
  <si>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</si>
  <si>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</si>
  <si>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</si>
  <si>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</si>
  <si>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</si>
  <si>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</si>
  <si>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</si>
  <si>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</si>
  <si>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</si>
  <si>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</si>
  <si>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</si>
  <si>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</si>
  <si>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</si>
  <si>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</si>
  <si>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</si>
  <si>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</si>
  <si>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</si>
  <si>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</si>
  <si>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</si>
  <si>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</si>
  <si>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</si>
  <si>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</si>
  <si>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</si>
  <si>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</si>
  <si>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</si>
  <si>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</si>
  <si>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</si>
  <si>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</si>
  <si>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</si>
  <si>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</si>
  <si>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</si>
  <si>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</si>
  <si>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</si>
  <si>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</si>
  <si>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</si>
  <si>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</si>
  <si>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</si>
  <si>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</si>
  <si>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</si>
  <si>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</si>
  <si>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</si>
  <si>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</si>
  <si>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</si>
  <si>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</si>
  <si>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</si>
  <si>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</si>
  <si>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</si>
  <si>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</si>
  <si>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</si>
  <si>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</si>
  <si>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</si>
  <si>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</si>
  <si>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</si>
  <si>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</si>
  <si>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</si>
  <si>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</si>
  <si>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</si>
  <si>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</si>
  <si>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</si>
  <si>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</si>
  <si>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</si>
  <si>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</si>
  <si>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</si>
  <si>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</si>
  <si>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</si>
  <si>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</si>
  <si>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</si>
  <si>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</si>
  <si>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</si>
  <si>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</si>
  <si>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</si>
  <si>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</si>
  <si>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</si>
  <si>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</si>
  <si>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</si>
  <si>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</si>
  <si>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</si>
  <si>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</si>
  <si>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</si>
  <si>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</si>
  <si>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</si>
  <si>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</si>
  <si>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</si>
  <si>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</si>
  <si>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</si>
  <si>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</si>
  <si>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</si>
  <si>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</si>
  <si>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</si>
  <si>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</si>
  <si>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</si>
  <si>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</si>
  <si>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</si>
  <si>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</si>
  <si>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</si>
  <si>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</si>
  <si>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</si>
  <si>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</si>
  <si>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</si>
  <si>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</si>
  <si>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</si>
  <si>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</si>
  <si>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</si>
  <si>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</si>
  <si>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</si>
  <si>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</si>
  <si>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</si>
  <si>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</si>
  <si>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</si>
  <si>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</si>
  <si>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</si>
  <si>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</si>
  <si>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</si>
  <si>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</si>
  <si>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</si>
  <si>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</si>
  <si>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</si>
  <si>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</si>
  <si>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</si>
  <si>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</si>
  <si>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</si>
  <si>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</si>
  <si>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</si>
  <si>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</si>
  <si>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</si>
  <si>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</si>
  <si>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</si>
  <si>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</si>
  <si>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</si>
  <si>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</si>
  <si>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</si>
  <si>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</si>
  <si>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</si>
  <si>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</si>
  <si>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</si>
  <si>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</si>
  <si>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</si>
  <si>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</si>
  <si>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</si>
  <si>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</si>
  <si>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</si>
  <si>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</si>
  <si>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</si>
  <si>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</si>
  <si>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</si>
  <si>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</si>
  <si>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</si>
  <si>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</si>
  <si>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</si>
  <si>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</si>
  <si>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</si>
  <si>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</si>
  <si>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</si>
  <si>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</si>
  <si>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</si>
  <si>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</si>
  <si>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</si>
  <si>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</si>
  <si>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</si>
  <si>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</si>
  <si>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</si>
  <si>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</si>
  <si>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</si>
  <si>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</si>
  <si>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</si>
  <si>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</si>
  <si>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</si>
  <si>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</si>
  <si>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</si>
  <si>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</si>
  <si>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</si>
  <si>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</si>
  <si>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</si>
  <si>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</si>
  <si>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</si>
  <si>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</si>
  <si>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</si>
  <si>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</si>
  <si>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</si>
  <si>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</si>
  <si>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</si>
  <si>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</si>
  <si>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</si>
  <si>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</si>
  <si>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</si>
  <si>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</si>
  <si>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</si>
  <si>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</si>
  <si>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</si>
  <si>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</si>
  <si>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</si>
  <si>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</si>
  <si>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</si>
  <si>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</si>
  <si>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</si>
  <si>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</si>
  <si>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</si>
  <si>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</si>
  <si>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</si>
  <si>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</si>
  <si>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</si>
  <si>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</si>
  <si>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</si>
  <si>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</si>
  <si>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</si>
  <si>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</si>
  <si>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</si>
  <si>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</si>
  <si>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</si>
  <si>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</si>
  <si>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</si>
  <si>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</si>
  <si>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</si>
  <si>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</si>
  <si>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</si>
  <si>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</si>
  <si>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</si>
  <si>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</si>
  <si>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</si>
  <si>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</si>
  <si>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</si>
  <si>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</si>
  <si>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</si>
  <si>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</si>
  <si>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</si>
  <si>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</si>
  <si>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</si>
  <si>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</si>
  <si>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</si>
  <si>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</si>
  <si>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</si>
  <si>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</si>
  <si>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</si>
  <si>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</si>
  <si>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</si>
  <si>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</si>
  <si>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</si>
  <si>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</si>
  <si>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</si>
  <si>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</si>
  <si>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</si>
  <si>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</si>
  <si>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</si>
  <si>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</si>
  <si>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</si>
  <si>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</si>
  <si>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</si>
  <si>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</si>
  <si>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</si>
  <si>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</si>
  <si>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</si>
  <si>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</si>
  <si>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</si>
  <si>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</si>
  <si>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</si>
  <si>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</si>
  <si>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</si>
  <si>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</si>
  <si>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</si>
  <si>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</si>
  <si>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</si>
  <si>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</si>
  <si>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</si>
  <si>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</si>
  <si>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</si>
  <si>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</si>
  <si>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</si>
  <si>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</si>
  <si>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</si>
  <si>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</si>
  <si>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</si>
  <si>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</si>
  <si>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</si>
  <si>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</si>
  <si>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</si>
  <si>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</si>
  <si>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</si>
  <si>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</si>
  <si>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</si>
  <si>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</si>
  <si>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</si>
  <si>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</si>
  <si>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</si>
  <si>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</si>
  <si>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</si>
  <si>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</si>
  <si>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</si>
  <si>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</si>
  <si>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</si>
  <si>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</si>
  <si>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</si>
  <si>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</si>
  <si>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</si>
  <si>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</si>
  <si>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</si>
  <si>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</si>
  <si>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</si>
  <si>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</si>
  <si>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</si>
  <si>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</si>
  <si>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</si>
  <si>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</si>
  <si>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</si>
  <si>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</si>
  <si>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</si>
  <si>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</si>
  <si>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</si>
  <si>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</si>
  <si>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</si>
  <si>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</si>
  <si>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</si>
  <si>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</si>
  <si>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</si>
  <si>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</si>
  <si>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</si>
  <si>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</si>
  <si>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</si>
  <si>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</si>
  <si>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</si>
  <si>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</si>
  <si>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</si>
  <si>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</si>
  <si>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</si>
  <si>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</si>
  <si>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</si>
  <si>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</si>
  <si>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</si>
  <si>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</si>
  <si>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</si>
  <si>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</si>
  <si>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</si>
  <si>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</si>
  <si>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</si>
  <si>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</si>
  <si>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</si>
  <si>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</si>
  <si>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</si>
  <si>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</si>
  <si>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</si>
  <si>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</si>
  <si>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</si>
  <si>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</si>
  <si>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</si>
  <si>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</si>
  <si>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</si>
  <si>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</si>
  <si>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</si>
  <si>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</si>
  <si>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</si>
  <si>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</si>
  <si>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</si>
  <si>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</si>
  <si>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</si>
  <si>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</si>
  <si>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</si>
  <si>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</si>
  <si>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</si>
  <si>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</si>
  <si>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</si>
  <si>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</si>
  <si>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</si>
  <si>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</si>
  <si>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</si>
  <si>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</si>
  <si>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</si>
  <si>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</si>
  <si>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</si>
  <si>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</si>
  <si>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</si>
  <si>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</si>
  <si>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</si>
  <si>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</si>
  <si>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</si>
  <si>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</si>
  <si>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</si>
  <si>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</si>
  <si>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</si>
  <si>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</si>
  <si>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</si>
  <si>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</si>
  <si>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</si>
  <si>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</si>
  <si>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</si>
  <si>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</si>
  <si>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</si>
  <si>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</si>
  <si>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</si>
  <si>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</si>
  <si>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</si>
  <si>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</si>
  <si>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</si>
  <si>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</si>
  <si>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</si>
  <si>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</si>
  <si>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</si>
  <si>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</si>
  <si>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</si>
  <si>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</si>
  <si>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</si>
  <si>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</si>
  <si>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</si>
  <si>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</si>
  <si>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</si>
  <si>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</si>
  <si>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</si>
  <si>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</si>
  <si>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</si>
  <si>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</si>
  <si>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</si>
  <si>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</si>
  <si>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</si>
  <si>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</si>
  <si>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</si>
  <si>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</si>
  <si>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</si>
  <si>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</si>
  <si>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</si>
  <si>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</si>
  <si>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</si>
  <si>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</si>
  <si>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</si>
  <si>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</si>
  <si>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</si>
  <si>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</si>
  <si>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</si>
  <si>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</si>
  <si>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</si>
  <si>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</si>
  <si>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</si>
  <si>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</si>
  <si>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</si>
  <si>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</si>
  <si>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</si>
  <si>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</si>
  <si>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</si>
  <si>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</si>
  <si>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</si>
  <si>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</si>
  <si>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</si>
  <si>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</si>
  <si>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</si>
  <si>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</si>
  <si>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</si>
  <si>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</si>
  <si>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</si>
  <si>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</si>
  <si>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</si>
  <si>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</si>
  <si>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</si>
  <si>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</si>
  <si>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</si>
  <si>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</si>
  <si>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</si>
  <si>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</si>
  <si>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</si>
  <si>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</si>
  <si>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</si>
  <si>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</si>
  <si>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</si>
  <si>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</si>
  <si>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</si>
  <si>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</si>
  <si>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</si>
  <si>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</si>
  <si>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</si>
  <si>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</si>
  <si>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</si>
  <si>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</si>
  <si>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</si>
  <si>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</si>
  <si>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</si>
  <si>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</si>
  <si>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</si>
  <si>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</si>
  <si>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</si>
  <si>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</si>
  <si>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</si>
  <si>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</si>
  <si>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</si>
  <si>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</si>
  <si>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</si>
  <si>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</si>
  <si>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</si>
  <si>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</si>
  <si>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</si>
  <si>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</si>
  <si>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</si>
  <si>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</si>
  <si>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</si>
  <si>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</si>
  <si>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</si>
  <si>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</si>
  <si>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</si>
  <si>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</si>
  <si>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</si>
  <si>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</si>
  <si>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</si>
  <si>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</si>
  <si>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</si>
  <si>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</si>
  <si>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</si>
  <si>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</si>
  <si>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</si>
  <si>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</si>
  <si>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</si>
  <si>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</si>
  <si>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</si>
  <si>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</si>
  <si>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</si>
  <si>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</si>
  <si>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</si>
  <si>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</si>
  <si>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</si>
  <si>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</si>
  <si>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</si>
  <si>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</si>
  <si>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</si>
  <si>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</si>
  <si>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</si>
  <si>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</si>
  <si>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</si>
  <si>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</si>
  <si>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</si>
  <si>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</si>
  <si>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</si>
  <si>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</si>
  <si>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</si>
  <si>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</si>
  <si>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</si>
  <si>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</si>
  <si>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</si>
  <si>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</si>
  <si>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</si>
  <si>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</si>
  <si>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</si>
  <si>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</si>
  <si>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</si>
  <si>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</si>
  <si>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</si>
  <si>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</si>
  <si>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</si>
  <si>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</si>
  <si>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</si>
  <si>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</si>
  <si>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</si>
  <si>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</si>
  <si>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</si>
  <si>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</si>
  <si>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</si>
  <si>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</si>
  <si>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</si>
  <si>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</si>
  <si>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</si>
  <si>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</si>
  <si>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</si>
  <si>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</si>
  <si>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</si>
  <si>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</si>
  <si>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</si>
  <si>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</si>
  <si>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</si>
  <si>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</si>
  <si>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</si>
  <si>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</si>
  <si>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</si>
  <si>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</si>
  <si>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</si>
  <si>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</si>
  <si>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</si>
  <si>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</si>
  <si>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</si>
  <si>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</si>
  <si>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</si>
  <si>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</si>
  <si>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</si>
  <si>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</si>
  <si>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</si>
  <si>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</si>
  <si>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</si>
  <si>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</si>
  <si>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</si>
  <si>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</si>
  <si>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</si>
  <si>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</si>
  <si>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</si>
  <si>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</si>
  <si>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</si>
  <si>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</si>
  <si>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</si>
  <si>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</si>
  <si>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</si>
  <si>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</si>
  <si>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</si>
  <si>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</si>
  <si>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</si>
  <si>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</si>
  <si>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</si>
  <si>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</si>
  <si>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</si>
  <si>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</si>
  <si>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</si>
  <si>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</si>
  <si>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</si>
  <si>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</si>
  <si>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</si>
  <si>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</si>
  <si>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</si>
  <si>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</si>
  <si>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</si>
  <si>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</si>
  <si>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</si>
  <si>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</si>
  <si>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</si>
  <si>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</si>
  <si>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</si>
  <si>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</si>
  <si>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</si>
  <si>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</si>
  <si>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</si>
  <si>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</si>
  <si>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</si>
  <si>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</si>
  <si>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</si>
  <si>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</si>
  <si>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</si>
  <si>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</si>
  <si>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</si>
  <si>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</si>
  <si>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</si>
  <si>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</si>
  <si>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</si>
  <si>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</si>
  <si>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</si>
  <si>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</si>
  <si>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</si>
  <si>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</si>
  <si>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</si>
  <si>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</si>
  <si>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</si>
  <si>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</si>
  <si>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</si>
  <si>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</si>
  <si>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</si>
  <si>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</si>
  <si>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</si>
  <si>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</si>
  <si>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</si>
  <si>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</si>
  <si>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</si>
  <si>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</si>
  <si>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</si>
  <si>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</si>
  <si>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</si>
  <si>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</si>
  <si>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</si>
  <si>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</si>
  <si>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</si>
  <si>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</si>
  <si>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</si>
  <si>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</si>
  <si>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</si>
  <si>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</si>
  <si>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</si>
  <si>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</si>
  <si>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</si>
  <si>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</si>
  <si>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</si>
  <si>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</si>
  <si>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</si>
  <si>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</si>
  <si>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</si>
  <si>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</si>
  <si>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</si>
  <si>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</si>
  <si>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</si>
  <si>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</si>
  <si>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</si>
  <si>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</si>
  <si>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</si>
  <si>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</si>
  <si>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</si>
  <si>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</si>
  <si>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</si>
  <si>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</si>
  <si>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</si>
  <si>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</si>
  <si>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</si>
  <si>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</si>
  <si>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</si>
  <si>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</si>
  <si>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</si>
  <si>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</si>
  <si>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</si>
  <si>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</si>
  <si>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</si>
  <si>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</si>
  <si>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</si>
  <si>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</si>
  <si>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</si>
  <si>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</si>
  <si>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</si>
  <si>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</si>
  <si>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</si>
  <si>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</si>
  <si>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</si>
  <si>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</si>
  <si>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</si>
  <si>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</si>
  <si>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</si>
  <si>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</si>
  <si>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</si>
  <si>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</si>
  <si>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</si>
  <si>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</si>
  <si>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</si>
  <si>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</si>
  <si>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</si>
  <si>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</si>
  <si>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</si>
  <si>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</si>
  <si>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</si>
  <si>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</si>
  <si>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</si>
  <si>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</si>
  <si>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</si>
  <si>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</si>
  <si>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</si>
  <si>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</si>
  <si>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</si>
  <si>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</si>
  <si>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</si>
  <si>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</si>
  <si>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</si>
  <si>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</si>
  <si>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</si>
  <si>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</si>
  <si>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</si>
  <si>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</si>
  <si>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</si>
  <si>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</si>
  <si>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</si>
  <si>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</si>
  <si>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</si>
  <si>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</si>
  <si>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</si>
  <si>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</si>
  <si>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</si>
  <si>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</si>
  <si>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</si>
  <si>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</si>
  <si>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</si>
  <si>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</si>
  <si>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</si>
  <si>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</si>
  <si>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</si>
  <si>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</si>
  <si>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</si>
  <si>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</si>
  <si>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</si>
  <si>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</si>
  <si>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</si>
  <si>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</si>
  <si>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</si>
  <si>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</si>
  <si>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</si>
  <si>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</si>
  <si>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</si>
  <si>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</si>
  <si>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</si>
  <si>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</si>
  <si>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</si>
  <si>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</si>
  <si>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</si>
  <si>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</si>
  <si>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</si>
  <si>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</si>
  <si>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</si>
  <si>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</si>
  <si>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</si>
  <si>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</si>
  <si>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</si>
  <si>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</si>
  <si>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</si>
  <si>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</si>
  <si>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</si>
  <si>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</si>
  <si>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</si>
  <si>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</si>
  <si>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</si>
  <si>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</si>
  <si>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</si>
  <si>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</si>
  <si>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</si>
  <si>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</si>
  <si>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</si>
  <si>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</si>
  <si>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</si>
  <si>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</si>
  <si>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</si>
  <si>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</si>
  <si>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</si>
  <si>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</si>
  <si>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</si>
  <si>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</si>
  <si>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</si>
  <si>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</si>
  <si>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</si>
  <si>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</si>
  <si>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</si>
  <si>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</si>
  <si>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</si>
  <si>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</si>
  <si>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</si>
  <si>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</si>
  <si>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</si>
  <si>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</si>
  <si>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</si>
  <si>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</si>
  <si>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</si>
  <si>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</si>
  <si>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</si>
  <si>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</si>
  <si>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</si>
  <si>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</si>
  <si>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</si>
  <si>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</si>
  <si>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</si>
  <si>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</si>
  <si>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</si>
  <si>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</si>
  <si>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</si>
  <si>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</si>
  <si>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</si>
  <si>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</si>
  <si>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</si>
  <si>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</si>
  <si>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</si>
  <si>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</si>
  <si>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</si>
  <si>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</si>
  <si>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</si>
  <si>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</si>
  <si>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</si>
  <si>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</si>
  <si>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</si>
  <si>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</si>
  <si>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</si>
  <si>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</si>
  <si>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</si>
  <si>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</si>
  <si>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</si>
  <si>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</si>
  <si>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</si>
  <si>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</si>
  <si>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</si>
  <si>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</si>
  <si>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</si>
  <si>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</si>
  <si>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</si>
  <si>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</si>
  <si>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</si>
  <si>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</si>
  <si>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</si>
  <si>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</si>
  <si>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</si>
  <si>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</si>
  <si>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</si>
  <si>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</si>
  <si>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</si>
  <si>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</si>
  <si>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</si>
  <si>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</si>
  <si>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</si>
  <si>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</si>
  <si>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</si>
  <si>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</si>
  <si>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</si>
  <si>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</si>
  <si>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</si>
  <si>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</si>
  <si>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</si>
  <si>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</si>
  <si>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</si>
  <si>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</si>
  <si>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</si>
  <si>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</si>
  <si>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</si>
  <si>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</si>
  <si>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</si>
  <si>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</si>
  <si>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</si>
  <si>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</si>
  <si>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</si>
  <si>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</si>
  <si>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</si>
  <si>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</si>
  <si>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</si>
  <si>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</si>
  <si>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</si>
  <si>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</si>
  <si>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</si>
  <si>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</si>
  <si>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</si>
  <si>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</si>
  <si>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</si>
  <si>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</si>
  <si>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</si>
  <si>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</si>
  <si>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</si>
  <si>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</si>
  <si>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</si>
  <si>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</si>
  <si>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</si>
  <si>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</si>
  <si>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</si>
  <si>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</si>
  <si>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</si>
  <si>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</si>
  <si>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</si>
  <si>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</si>
  <si>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</si>
  <si>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</si>
  <si>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</si>
  <si>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</si>
  <si>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</si>
  <si>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</si>
  <si>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</si>
  <si>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</si>
  <si>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</si>
  <si>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</si>
  <si>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</si>
  <si>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</si>
  <si>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</si>
  <si>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</si>
  <si>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</si>
  <si>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</si>
  <si>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</si>
  <si>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</si>
  <si>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</si>
  <si>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</si>
  <si>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</si>
  <si>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</si>
  <si>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</si>
  <si>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</si>
  <si>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</si>
  <si>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</si>
  <si>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</si>
  <si>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</si>
  <si>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</si>
  <si>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</si>
  <si>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</si>
  <si>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</si>
  <si>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</si>
  <si>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</si>
  <si>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</si>
  <si>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</si>
  <si>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</si>
  <si>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</si>
  <si>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</si>
  <si>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</si>
  <si>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</si>
  <si>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</si>
  <si>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</si>
  <si>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</si>
  <si>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</si>
  <si>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</si>
  <si>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</si>
  <si>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</si>
  <si>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</si>
  <si>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</si>
  <si>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</si>
  <si>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</si>
  <si>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</si>
  <si>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</si>
  <si>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</si>
  <si>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</si>
  <si>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</si>
  <si>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</si>
  <si>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</si>
  <si>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</si>
  <si>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</si>
  <si>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</si>
  <si>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</si>
  <si>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</si>
  <si>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</si>
  <si>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</si>
  <si>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</si>
  <si>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</si>
  <si>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</si>
  <si>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</si>
  <si>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</si>
  <si>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</si>
  <si>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</si>
  <si>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</si>
  <si>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</si>
  <si>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</si>
  <si>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</si>
  <si>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</si>
  <si>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</si>
  <si>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</si>
  <si>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</si>
  <si>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</si>
  <si>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</si>
  <si>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</si>
  <si>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</si>
  <si>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</si>
  <si>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</si>
  <si>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</si>
  <si>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</si>
  <si>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</si>
  <si>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</si>
  <si>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</si>
  <si>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</si>
  <si>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</si>
  <si>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</si>
  <si>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</si>
  <si>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</si>
  <si>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</si>
  <si>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</si>
  <si>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</si>
  <si>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</si>
  <si>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</si>
  <si>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</si>
  <si>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</si>
  <si>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</si>
  <si>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</si>
  <si>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</si>
  <si>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</si>
  <si>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</si>
  <si>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</si>
  <si>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</si>
  <si>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</si>
  <si>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</si>
  <si>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</si>
  <si>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</si>
  <si>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</si>
  <si>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</si>
  <si>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</si>
  <si>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</si>
  <si>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</si>
  <si>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</si>
  <si>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</si>
  <si>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</si>
  <si>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</si>
  <si>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</si>
  <si>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</si>
  <si>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</si>
  <si>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</si>
  <si>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</si>
  <si>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</si>
  <si>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</si>
  <si>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</si>
  <si>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</si>
  <si>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</si>
  <si>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</si>
  <si>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</si>
  <si>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</si>
  <si>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</si>
  <si>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</si>
  <si>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</si>
  <si>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</si>
  <si>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</si>
  <si>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</si>
  <si>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</si>
  <si>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</si>
  <si>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</si>
  <si>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</si>
  <si>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</si>
  <si>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</si>
  <si>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</si>
  <si>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</si>
  <si>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</si>
  <si>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</si>
  <si>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</si>
  <si>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</si>
  <si>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</si>
  <si>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</si>
  <si>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</si>
  <si>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</si>
  <si>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</si>
  <si>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</si>
  <si>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</si>
  <si>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</si>
  <si>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</si>
  <si>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</si>
  <si>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</si>
  <si>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</si>
  <si>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</si>
  <si>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</si>
  <si>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</si>
  <si>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</si>
  <si>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</si>
  <si>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</si>
  <si>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</si>
  <si>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</si>
  <si>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</si>
  <si>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</si>
  <si>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</si>
  <si>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</si>
  <si>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</si>
  <si>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</si>
  <si>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</si>
  <si>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</si>
  <si>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</si>
  <si>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</si>
  <si>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</si>
  <si>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</si>
  <si>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</si>
  <si>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</si>
  <si>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</si>
  <si>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</si>
  <si>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</si>
  <si>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</si>
  <si>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</si>
  <si>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</si>
  <si>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</si>
  <si>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</si>
  <si>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</si>
  <si>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</si>
  <si>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</si>
  <si>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</si>
  <si>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</si>
  <si>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</si>
  <si>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</si>
  <si>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</si>
  <si>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</si>
  <si>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</si>
  <si>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</si>
  <si>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</si>
  <si>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</si>
  <si>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</si>
  <si>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</si>
  <si>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</si>
  <si>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</si>
  <si>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</si>
  <si>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</si>
  <si>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</si>
  <si>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</si>
  <si>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</si>
  <si>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</si>
  <si>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</si>
  <si>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</si>
  <si>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</si>
  <si>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</si>
  <si>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</si>
  <si>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</si>
  <si>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</si>
  <si>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</si>
  <si>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</si>
  <si>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</si>
  <si>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</si>
  <si>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</si>
  <si>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</si>
  <si>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</si>
  <si>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</si>
  <si>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</si>
  <si>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</si>
  <si>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</si>
  <si>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</si>
  <si>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</si>
  <si>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</si>
  <si>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</si>
  <si>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</si>
  <si>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</si>
  <si>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</si>
  <si>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</si>
  <si>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</si>
  <si>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</si>
  <si>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</si>
  <si>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</si>
  <si>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</si>
  <si>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</si>
  <si>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</si>
  <si>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</si>
  <si>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</si>
  <si>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</si>
  <si>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</si>
  <si>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</si>
  <si>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</si>
  <si>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</si>
  <si>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</si>
  <si>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</si>
  <si>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</si>
  <si>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</si>
  <si>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</si>
  <si>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</si>
  <si>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</si>
  <si>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</si>
  <si>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</si>
  <si>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</si>
  <si>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</si>
  <si>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</si>
  <si>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</si>
  <si>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</si>
  <si>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</si>
  <si>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</si>
  <si>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</si>
  <si>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</si>
  <si>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</si>
  <si>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</si>
  <si>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</si>
  <si>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</si>
  <si>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</si>
  <si>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</si>
  <si>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</si>
  <si>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</si>
  <si>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</si>
  <si>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</si>
  <si>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</si>
  <si>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</si>
  <si>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</si>
  <si>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</si>
  <si>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</si>
  <si>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</si>
  <si>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</si>
  <si>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</si>
  <si>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</si>
  <si>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</si>
  <si>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</si>
  <si>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</si>
  <si>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</si>
  <si>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</si>
  <si>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</si>
  <si>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</si>
  <si>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</si>
  <si>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</si>
  <si>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</si>
  <si>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</si>
  <si>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</si>
  <si>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</si>
  <si>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</si>
  <si>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</si>
  <si>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</si>
  <si>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</si>
  <si>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</si>
  <si>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</si>
  <si>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</si>
  <si>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</si>
  <si>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</si>
  <si>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</si>
  <si>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</si>
  <si>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</si>
  <si>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</si>
  <si>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</si>
  <si>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</si>
  <si>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</si>
  <si>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</si>
  <si>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</si>
  <si>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</si>
  <si>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</si>
  <si>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</si>
  <si>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</si>
  <si>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</si>
  <si>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</si>
  <si>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</si>
  <si>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</si>
  <si>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</si>
  <si>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</si>
  <si>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</si>
  <si>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</si>
  <si>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</si>
  <si>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</si>
  <si>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</si>
  <si>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</si>
  <si>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</si>
  <si>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</si>
  <si>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</si>
  <si>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</si>
  <si>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</si>
  <si>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</si>
  <si>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</si>
  <si>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</si>
  <si>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</si>
  <si>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</si>
  <si>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</si>
  <si>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</si>
  <si>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</si>
  <si>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</si>
  <si>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</si>
  <si>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</si>
  <si>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</si>
  <si>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</si>
  <si>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</si>
  <si>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</si>
  <si>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</si>
  <si>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</si>
  <si>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</si>
  <si>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</si>
  <si>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</si>
  <si>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</si>
  <si>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</si>
  <si>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</si>
  <si>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</si>
  <si>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</si>
  <si>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</si>
  <si>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</si>
  <si>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</si>
  <si>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</si>
  <si>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</si>
  <si>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</si>
  <si>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</si>
  <si>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</si>
  <si>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</si>
  <si>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</si>
  <si>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</si>
  <si>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</si>
  <si>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</si>
  <si>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</si>
  <si>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</si>
  <si>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</si>
  <si>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</si>
  <si>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</si>
  <si>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</si>
  <si>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</si>
  <si>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</si>
  <si>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</si>
  <si>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</si>
  <si>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</si>
  <si>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</si>
  <si>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</si>
  <si>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</si>
  <si>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</si>
  <si>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</si>
  <si>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</si>
  <si>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</si>
  <si>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</si>
  <si>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</si>
  <si>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</si>
  <si>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</si>
  <si>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</si>
  <si>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</si>
  <si>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</si>
  <si>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</si>
  <si>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</si>
  <si>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</si>
  <si>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</si>
  <si>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</si>
  <si>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</si>
  <si>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</si>
  <si>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</si>
  <si>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</si>
  <si>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</si>
  <si>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</si>
  <si>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</si>
  <si>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</si>
  <si>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</si>
  <si>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</si>
  <si>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</si>
  <si>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</si>
  <si>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</si>
  <si>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</si>
  <si>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</si>
  <si>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</si>
  <si>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</si>
  <si>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</si>
  <si>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</si>
  <si>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</si>
  <si>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</si>
  <si>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</si>
  <si>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</si>
  <si>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</si>
  <si>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</si>
  <si>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</si>
  <si>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</si>
  <si>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</si>
  <si>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</si>
  <si>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</si>
  <si>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</si>
  <si>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</si>
  <si>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</si>
  <si>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</si>
  <si>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</si>
  <si>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</si>
  <si>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</si>
  <si>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</si>
  <si>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</si>
  <si>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</si>
  <si>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</si>
  <si>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</si>
  <si>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</si>
  <si>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</si>
  <si>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</si>
  <si>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</si>
  <si>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</si>
  <si>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</si>
  <si>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</si>
  <si>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</si>
  <si>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</si>
  <si>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</si>
  <si>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</si>
  <si>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</si>
  <si>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</si>
  <si>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</si>
  <si>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</si>
  <si>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</si>
  <si>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</si>
  <si>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</si>
  <si>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</si>
  <si>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</si>
  <si>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</si>
  <si>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</si>
  <si>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</si>
  <si>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</si>
  <si>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</si>
  <si>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</si>
  <si>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</si>
  <si>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</si>
  <si>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</si>
  <si>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</si>
  <si>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</si>
  <si>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</si>
  <si>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</si>
  <si>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</si>
  <si>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</si>
  <si>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</si>
  <si>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</si>
  <si>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</si>
  <si>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</si>
  <si>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</si>
  <si>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</si>
  <si>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</si>
  <si>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</si>
  <si>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</si>
  <si>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</si>
  <si>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</si>
  <si>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</si>
  <si>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</si>
  <si>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</si>
  <si>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</si>
  <si>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</si>
  <si>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</si>
  <si>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</si>
  <si>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</si>
  <si>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</si>
  <si>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</si>
  <si>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</si>
  <si>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</si>
  <si>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</si>
  <si>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</si>
  <si>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</si>
  <si>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</si>
  <si>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</si>
  <si>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</si>
  <si>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</si>
  <si>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</si>
  <si>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</si>
  <si>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</si>
  <si>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</si>
  <si>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</si>
  <si>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</si>
  <si>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</si>
  <si>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</si>
  <si>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</si>
  <si>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</si>
  <si>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</si>
  <si>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</si>
  <si>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</si>
  <si>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</si>
  <si>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</si>
  <si>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</si>
  <si>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</si>
  <si>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</si>
  <si>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</si>
  <si>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</si>
  <si>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</si>
  <si>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</si>
  <si>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</si>
  <si>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</si>
  <si>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</si>
  <si>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</si>
  <si>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</si>
  <si>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</si>
  <si>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</si>
  <si>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</si>
  <si>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</si>
  <si>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</si>
  <si>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</si>
  <si>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</si>
  <si>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</si>
  <si>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</si>
  <si>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</si>
  <si>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</si>
  <si>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</si>
  <si>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</si>
  <si>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</si>
  <si>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</si>
  <si>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</si>
  <si>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</si>
  <si>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</si>
  <si>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</si>
  <si>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</si>
  <si>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</si>
  <si>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</si>
  <si>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</si>
  <si>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</si>
  <si>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</si>
  <si>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</si>
  <si>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</si>
  <si>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</si>
  <si>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</si>
  <si>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</si>
  <si>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</si>
  <si>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</si>
  <si>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</si>
  <si>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</si>
  <si>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</si>
  <si>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</si>
  <si>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</si>
  <si>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</si>
  <si>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</si>
  <si>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</si>
  <si>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</si>
  <si>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</si>
  <si>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</si>
  <si>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</si>
  <si>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</si>
  <si>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</si>
  <si>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</si>
  <si>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</si>
  <si>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</si>
  <si>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</si>
  <si>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</si>
  <si>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</si>
  <si>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</si>
  <si>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</si>
  <si>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</si>
  <si>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</si>
  <si>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</si>
  <si>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</si>
  <si>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</si>
  <si>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</si>
  <si>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</si>
  <si>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</si>
  <si>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</si>
  <si>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</si>
  <si>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</si>
  <si>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</si>
  <si>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</si>
  <si>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</si>
  <si>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</si>
  <si>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</si>
  <si>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</si>
  <si>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</si>
  <si>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</si>
  <si>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</si>
  <si>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</si>
  <si>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</si>
  <si>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</si>
  <si>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</si>
  <si>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</si>
  <si>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</si>
  <si>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</si>
  <si>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</si>
  <si>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</si>
  <si>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</si>
  <si>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</si>
  <si>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</si>
  <si>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</si>
  <si>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</si>
  <si>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</si>
  <si>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</si>
  <si>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</si>
  <si>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</si>
  <si>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</si>
  <si>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</si>
  <si>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</si>
  <si>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</si>
  <si>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</si>
  <si>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</si>
  <si>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</si>
  <si>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</si>
  <si>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</si>
  <si>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</si>
  <si>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</si>
  <si>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</si>
  <si>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</si>
  <si>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</si>
  <si>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</si>
  <si>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</si>
  <si>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</si>
  <si>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</si>
  <si>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</si>
  <si>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</si>
  <si>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</si>
  <si>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</si>
  <si>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</si>
  <si>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</si>
  <si>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</si>
  <si>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</si>
  <si>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</si>
  <si>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</si>
  <si>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</si>
  <si>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</si>
  <si>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</si>
  <si>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</si>
  <si>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</si>
  <si>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</si>
  <si>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</si>
  <si>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</si>
  <si>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</si>
  <si>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</si>
  <si>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</si>
  <si>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</si>
  <si>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</si>
  <si>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</si>
  <si>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</si>
  <si>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</si>
  <si>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</si>
  <si>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</si>
  <si>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</si>
  <si>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</si>
  <si>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</si>
  <si>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</si>
  <si>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</si>
  <si>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</si>
  <si>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</si>
  <si>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</si>
  <si>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</si>
  <si>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</si>
  <si>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</si>
  <si>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</si>
  <si>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</si>
  <si>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</si>
  <si>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</si>
  <si>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</si>
  <si>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</si>
  <si>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</si>
  <si>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</si>
  <si>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</si>
  <si>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</si>
  <si>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</si>
  <si>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</si>
  <si>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</si>
  <si>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</si>
  <si>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</si>
  <si>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</si>
  <si>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</si>
  <si>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</si>
  <si>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</si>
  <si>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</si>
  <si>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</si>
  <si>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</si>
  <si>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</si>
  <si>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</si>
  <si>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</si>
  <si>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</si>
  <si>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</si>
  <si>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</si>
  <si>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</si>
  <si>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</si>
  <si>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</si>
  <si>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</si>
  <si>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</si>
  <si>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</si>
  <si>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</si>
  <si>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</si>
  <si>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</si>
  <si>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</si>
  <si>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</si>
  <si>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</si>
  <si>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</si>
  <si>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</si>
  <si>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</si>
  <si>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</si>
  <si>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</si>
  <si>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</si>
  <si>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</si>
  <si>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</si>
  <si>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</si>
  <si>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</si>
  <si>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</si>
  <si>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</si>
  <si>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</si>
  <si>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</si>
  <si>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</si>
  <si>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</si>
  <si>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</si>
  <si>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</si>
  <si>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</si>
  <si>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</si>
  <si>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</si>
  <si>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</si>
  <si>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</si>
  <si>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</si>
  <si>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</si>
  <si>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</si>
  <si>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</si>
  <si>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</si>
  <si>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</si>
  <si>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</si>
  <si>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</si>
  <si>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</si>
  <si>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</si>
  <si>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</si>
  <si>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</si>
  <si>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</si>
  <si>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</si>
  <si>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</si>
  <si>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</si>
  <si>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</si>
  <si>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</si>
  <si>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</si>
  <si>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</si>
  <si>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</si>
  <si>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</si>
  <si>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</si>
  <si>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</si>
  <si>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</si>
  <si>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</si>
  <si>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</si>
  <si>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</si>
  <si>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</si>
  <si>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</si>
  <si>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</si>
  <si>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</si>
  <si>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</si>
  <si>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</si>
  <si>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</si>
  <si>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</si>
  <si>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</si>
  <si>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</si>
  <si>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</si>
  <si>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</si>
  <si>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</si>
  <si>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</si>
  <si>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</si>
  <si>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</si>
  <si>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</si>
  <si>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</si>
  <si>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</si>
  <si>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</si>
  <si>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</si>
  <si>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</si>
  <si>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</si>
  <si>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</si>
  <si>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</si>
  <si>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</si>
  <si>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</si>
  <si>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</si>
  <si>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</si>
  <si>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</si>
  <si>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</si>
  <si>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</si>
  <si>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</si>
  <si>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</si>
  <si>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</si>
  <si>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</si>
  <si>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</si>
  <si>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</si>
  <si>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</si>
  <si>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</si>
  <si>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</si>
  <si>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</si>
  <si>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</si>
  <si>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</si>
  <si>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</si>
  <si>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</si>
  <si>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</si>
  <si>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</si>
  <si>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</si>
  <si>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</si>
  <si>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</si>
  <si>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</si>
  <si>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</si>
  <si>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</si>
  <si>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</si>
  <si>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</si>
  <si>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</si>
  <si>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</si>
  <si>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</si>
  <si>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</si>
  <si>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</si>
  <si>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</si>
  <si>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</si>
  <si>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</si>
  <si>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</si>
  <si>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</si>
  <si>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</si>
  <si>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</si>
  <si>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</si>
  <si>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</si>
  <si>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</si>
  <si>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</si>
  <si>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</si>
  <si>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</si>
  <si>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</si>
  <si>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</si>
  <si>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</si>
  <si>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</si>
  <si>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</si>
  <si>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</si>
  <si>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</si>
  <si>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</si>
  <si>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</si>
  <si>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</si>
  <si>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</si>
  <si>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</si>
  <si>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</si>
  <si>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</si>
  <si>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</si>
  <si>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</si>
  <si>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</si>
  <si>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</si>
  <si>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</si>
  <si>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</si>
  <si>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</si>
  <si>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</si>
  <si>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</si>
  <si>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</si>
  <si>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</si>
  <si>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</si>
  <si>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</si>
  <si>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</si>
  <si>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</si>
  <si>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</si>
  <si>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</si>
  <si>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</si>
  <si>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</si>
  <si>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</si>
  <si>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</si>
  <si>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</si>
  <si>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</si>
  <si>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</si>
  <si>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</si>
  <si>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</si>
  <si>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</si>
  <si>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</si>
  <si>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</si>
  <si>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</si>
  <si>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</si>
  <si>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</si>
  <si>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</si>
  <si>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</si>
  <si>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</si>
  <si>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</si>
  <si>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</si>
  <si>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</si>
  <si>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</si>
  <si>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</si>
  <si>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</si>
  <si>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</si>
  <si>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</si>
  <si>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</si>
  <si>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</si>
  <si>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</si>
  <si>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</si>
  <si>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</si>
  <si>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</si>
  <si>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</si>
  <si>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</si>
  <si>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</si>
  <si>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</si>
  <si>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</si>
  <si>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</si>
  <si>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</si>
  <si>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</si>
  <si>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</si>
  <si>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</si>
  <si>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</si>
  <si>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</si>
  <si>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</si>
  <si>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</si>
  <si>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</si>
  <si>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</si>
  <si>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</si>
  <si>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</si>
  <si>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</si>
  <si>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</si>
  <si>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</si>
  <si>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</si>
  <si>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</si>
  <si>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</si>
  <si>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</si>
  <si>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</si>
  <si>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</si>
  <si>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</si>
  <si>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</si>
  <si>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</si>
  <si>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</si>
  <si>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</si>
  <si>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</si>
  <si>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</si>
  <si>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</si>
  <si>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</si>
  <si>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</si>
  <si>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</si>
  <si>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</si>
  <si>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</si>
  <si>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</si>
  <si>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</si>
  <si>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</si>
  <si>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</si>
  <si>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</si>
  <si>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</si>
  <si>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</si>
  <si>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</si>
  <si>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</si>
  <si>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</si>
  <si>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</si>
  <si>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</si>
  <si>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</si>
  <si>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</si>
  <si>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</si>
  <si>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</si>
  <si>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</si>
  <si>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</si>
  <si>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</si>
  <si>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</si>
  <si>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</si>
  <si>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</si>
  <si>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</si>
  <si>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</si>
  <si>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</si>
  <si>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</si>
  <si>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</si>
  <si>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</si>
  <si>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</si>
  <si>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</si>
  <si>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</si>
  <si>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</si>
  <si>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</si>
  <si>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</si>
  <si>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</si>
  <si>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</si>
  <si>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</si>
  <si>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</si>
  <si>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</si>
  <si>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</si>
  <si>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</si>
  <si>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</si>
  <si>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</si>
  <si>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</si>
  <si>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</si>
  <si>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</si>
  <si>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</si>
  <si>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</si>
  <si>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</si>
  <si>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</si>
  <si>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</si>
  <si>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</si>
  <si>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</si>
  <si>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</si>
  <si>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</si>
  <si>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</si>
  <si>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</si>
  <si>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</si>
  <si>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</si>
  <si>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</si>
  <si>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</si>
  <si>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</si>
  <si>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</si>
  <si>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</si>
  <si>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</si>
  <si>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</si>
  <si>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</si>
  <si>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</si>
  <si>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</si>
  <si>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</si>
  <si>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</si>
  <si>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</si>
  <si>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</si>
  <si>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</si>
  <si>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</si>
  <si>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</si>
  <si>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</si>
  <si>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</si>
  <si>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</si>
  <si>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</si>
  <si>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</si>
  <si>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</si>
  <si>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</si>
  <si>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</si>
  <si>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</si>
  <si>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</si>
  <si>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</si>
  <si>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</si>
  <si>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</si>
  <si>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</si>
  <si>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</si>
  <si>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</si>
  <si>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</si>
  <si>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</si>
  <si>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</si>
  <si>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</si>
  <si>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</si>
  <si>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</si>
  <si>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</si>
  <si>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</si>
  <si>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</si>
  <si>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</si>
  <si>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</si>
  <si>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</si>
  <si>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</si>
  <si>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</si>
  <si>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</si>
  <si>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</si>
  <si>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</si>
  <si>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</si>
  <si>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</si>
  <si>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</si>
  <si>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</si>
  <si>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</si>
  <si>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</si>
  <si>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</si>
  <si>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</si>
  <si>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</si>
  <si>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</si>
  <si>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</si>
  <si>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</si>
  <si>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</si>
  <si>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</si>
  <si>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</si>
  <si>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</si>
  <si>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</si>
  <si>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</si>
  <si>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</si>
  <si>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</si>
  <si>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</si>
  <si>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</si>
  <si>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</si>
  <si>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</si>
  <si>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</si>
  <si>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</si>
  <si>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</si>
  <si>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</si>
  <si>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</si>
  <si>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</si>
  <si>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</si>
  <si>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</si>
  <si>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</si>
  <si>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</si>
  <si>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</si>
  <si>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</si>
  <si>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</si>
  <si>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</si>
  <si>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</si>
  <si>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</si>
  <si>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</si>
  <si>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</si>
  <si>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</si>
  <si>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</si>
  <si>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</si>
  <si>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</si>
  <si>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</si>
  <si>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</si>
  <si>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</si>
  <si>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</si>
  <si>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</si>
  <si>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</si>
  <si>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</si>
  <si>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</si>
  <si>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</si>
  <si>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</si>
  <si>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</si>
  <si>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</si>
  <si>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</si>
  <si>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</si>
  <si>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</si>
  <si>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</si>
  <si>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</si>
  <si>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</si>
  <si>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</si>
  <si>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</si>
  <si>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</si>
  <si>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</si>
  <si>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</si>
  <si>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</si>
  <si>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</si>
  <si>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</si>
  <si>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</si>
  <si>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</si>
  <si>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</si>
  <si>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</si>
  <si>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</si>
  <si>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</si>
  <si>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</si>
  <si>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</si>
  <si>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</si>
  <si>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</si>
  <si>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</si>
  <si>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</si>
  <si>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</si>
  <si>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</si>
  <si>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</si>
  <si>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</si>
  <si>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</si>
  <si>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</si>
  <si>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</si>
  <si>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</si>
  <si>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</si>
  <si>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</si>
  <si>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</si>
  <si>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</si>
  <si>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</si>
  <si>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</si>
  <si>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</si>
  <si>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</si>
  <si>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</si>
  <si>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</si>
  <si>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</si>
  <si>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</si>
  <si>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</si>
  <si>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</si>
  <si>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</si>
  <si>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</si>
  <si>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</si>
  <si>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</si>
  <si>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</si>
  <si>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</si>
  <si>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</si>
  <si>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</si>
  <si>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</si>
  <si>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</si>
  <si>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</si>
  <si>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</si>
  <si>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</si>
  <si>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</si>
  <si>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</si>
  <si>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</si>
  <si>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</si>
  <si>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</si>
  <si>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</si>
  <si>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</si>
  <si>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</si>
  <si>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</si>
  <si>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</si>
  <si>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</si>
  <si>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</si>
  <si>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</si>
  <si>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</si>
  <si>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</si>
  <si>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</si>
  <si>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</si>
  <si>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</si>
  <si>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</si>
  <si>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</si>
  <si>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</si>
  <si>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</si>
  <si>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</si>
  <si>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</si>
  <si>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</si>
  <si>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</si>
  <si>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</si>
  <si>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</si>
  <si>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</si>
  <si>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</si>
  <si>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</si>
  <si>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</si>
  <si>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</si>
  <si>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</si>
  <si>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</si>
  <si>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</si>
  <si>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</si>
  <si>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</si>
  <si>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</si>
  <si>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</si>
  <si>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</si>
  <si>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</si>
  <si>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</si>
  <si>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</si>
  <si>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</si>
  <si>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</si>
  <si>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</si>
  <si>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</si>
  <si>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</si>
  <si>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</si>
  <si>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</si>
  <si>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</si>
  <si>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</si>
  <si>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</si>
  <si>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</si>
  <si>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</si>
  <si>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</si>
  <si>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</si>
  <si>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</si>
  <si>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</si>
  <si>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</si>
  <si>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</si>
  <si>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</si>
  <si>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</si>
  <si>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</si>
  <si>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</si>
  <si>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</si>
  <si>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</si>
  <si>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</si>
  <si>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</si>
  <si>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</si>
  <si>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</si>
  <si>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</si>
  <si>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</si>
  <si>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</si>
  <si>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</si>
  <si>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</si>
  <si>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</si>
  <si>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</si>
  <si>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</si>
  <si>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</si>
  <si>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</si>
  <si>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</si>
  <si>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</si>
  <si>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</si>
  <si>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</si>
  <si>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</si>
  <si>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</si>
  <si>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</si>
  <si>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</si>
  <si>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</si>
  <si>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</si>
  <si>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</si>
  <si>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</si>
  <si>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</si>
  <si>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</si>
  <si>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</si>
  <si>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</si>
  <si>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</si>
  <si>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</si>
  <si>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</si>
  <si>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</si>
  <si>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</si>
  <si>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</si>
  <si>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</si>
  <si>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</si>
  <si>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</si>
  <si>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</si>
  <si>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</si>
  <si>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</si>
  <si>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</si>
  <si>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</si>
  <si>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</si>
  <si>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</si>
  <si>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</si>
  <si>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</si>
  <si>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</si>
  <si>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</si>
  <si>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</si>
  <si>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</si>
  <si>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</si>
  <si>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</si>
  <si>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</si>
  <si>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</si>
  <si>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</si>
  <si>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</si>
  <si>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</si>
  <si>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</si>
  <si>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</si>
  <si>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</si>
  <si>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</si>
  <si>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</si>
  <si>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</si>
  <si>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</si>
  <si>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</si>
  <si>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</si>
  <si>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</si>
  <si>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</si>
  <si>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</si>
  <si>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</si>
  <si>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</si>
  <si>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</si>
  <si>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</si>
  <si>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</si>
  <si>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</si>
  <si>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</si>
  <si>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</si>
  <si>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</si>
  <si>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</si>
  <si>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</si>
  <si>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</si>
  <si>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</si>
  <si>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</si>
  <si>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</si>
  <si>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</si>
  <si>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</si>
  <si>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</si>
  <si>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</si>
  <si>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</si>
  <si>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</si>
  <si>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</si>
  <si>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</si>
  <si>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</si>
  <si>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</si>
  <si>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</si>
  <si>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</si>
  <si>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</si>
  <si>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</si>
  <si>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</si>
  <si>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</si>
  <si>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</si>
  <si>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</si>
  <si>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</si>
  <si>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</si>
  <si>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</si>
  <si>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</si>
  <si>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</si>
  <si>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</si>
  <si>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</si>
  <si>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</si>
  <si>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</si>
  <si>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</si>
  <si>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</si>
  <si>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</si>
  <si>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</si>
  <si>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</si>
  <si>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</si>
  <si>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</si>
  <si>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</si>
  <si>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</si>
  <si>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</si>
  <si>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</si>
  <si>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</si>
  <si>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</si>
  <si>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</si>
  <si>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</si>
  <si>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</si>
  <si>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</si>
  <si>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</si>
  <si>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</si>
  <si>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</si>
  <si>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</si>
  <si>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</si>
  <si>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</si>
  <si>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</si>
  <si>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</si>
  <si>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</si>
  <si>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</si>
  <si>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</si>
  <si>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</si>
  <si>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</si>
  <si>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</si>
  <si>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</si>
  <si>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</si>
  <si>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</si>
  <si>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</si>
  <si>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</si>
  <si>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</si>
  <si>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</si>
  <si>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</si>
  <si>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</si>
  <si>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</si>
  <si>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</si>
  <si>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</si>
  <si>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</si>
  <si>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</si>
  <si>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</si>
  <si>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</si>
  <si>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</si>
  <si>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</si>
  <si>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</si>
  <si>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</si>
  <si>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</si>
  <si>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</si>
  <si>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</si>
  <si>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</si>
  <si>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</si>
  <si>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</si>
  <si>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</si>
  <si>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</si>
  <si>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</si>
  <si>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</si>
  <si>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</si>
  <si>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</si>
  <si>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</si>
  <si>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</si>
  <si>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</si>
  <si>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</si>
  <si>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</si>
  <si>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</si>
  <si>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</si>
  <si>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</si>
  <si>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</si>
  <si>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</si>
  <si>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</si>
  <si>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</si>
  <si>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</si>
  <si>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</si>
  <si>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</si>
  <si>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</si>
  <si>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</si>
  <si>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</si>
  <si>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</si>
  <si>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</si>
  <si>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</si>
  <si>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</si>
  <si>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</si>
  <si>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</si>
  <si>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</si>
  <si>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</si>
  <si>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</si>
  <si>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</si>
  <si>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</si>
  <si>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</si>
  <si>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</si>
  <si>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</si>
  <si>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</si>
  <si>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</si>
  <si>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</si>
  <si>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</si>
  <si>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</si>
  <si>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</si>
  <si>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</si>
  <si>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</si>
  <si>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</si>
  <si>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</si>
  <si>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</si>
  <si>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</si>
  <si>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</si>
  <si>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</si>
  <si>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</si>
  <si>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</si>
  <si>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</si>
  <si>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</si>
  <si>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</si>
  <si>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</si>
  <si>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</si>
  <si>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</si>
  <si>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</si>
  <si>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</si>
  <si>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</si>
  <si>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</si>
  <si>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</si>
  <si>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</si>
  <si>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</si>
  <si>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</si>
  <si>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</si>
  <si>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</si>
  <si>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</si>
  <si>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</si>
  <si>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</si>
  <si>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</si>
  <si>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</si>
  <si>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</si>
  <si>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</si>
  <si>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</si>
  <si>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</si>
  <si>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</si>
  <si>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</si>
  <si>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</si>
  <si>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</si>
  <si>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</si>
  <si>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</si>
  <si>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</si>
  <si>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</si>
  <si>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</si>
  <si>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</si>
  <si>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</si>
  <si>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</si>
  <si>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</si>
  <si>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</si>
  <si>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</si>
  <si>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</si>
  <si>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</si>
  <si>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</si>
  <si>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</si>
  <si>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</si>
  <si>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</si>
  <si>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</si>
  <si>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</si>
  <si>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</si>
  <si>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</si>
  <si>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</si>
  <si>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</si>
  <si>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</si>
  <si>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</si>
  <si>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</si>
  <si>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</si>
  <si>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</si>
  <si>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</si>
  <si>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</si>
  <si>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</si>
  <si>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</si>
  <si>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</si>
  <si>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</si>
  <si>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</si>
  <si>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</si>
  <si>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</si>
  <si>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</si>
  <si>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</si>
  <si>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</si>
  <si>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</si>
  <si>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</si>
  <si>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</si>
  <si>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</si>
  <si>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</si>
  <si>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</si>
  <si>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</si>
  <si>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</si>
  <si>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</si>
  <si>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</si>
  <si>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</si>
  <si>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</si>
  <si>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</si>
  <si>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</si>
  <si>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</si>
  <si>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</si>
  <si>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</si>
  <si>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</si>
  <si>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</si>
  <si>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</si>
  <si>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</si>
  <si>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</si>
  <si>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</si>
  <si>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</si>
  <si>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</si>
  <si>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</si>
  <si>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</si>
  <si>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</si>
  <si>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</si>
  <si>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</si>
  <si>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</si>
  <si>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</si>
  <si>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</si>
  <si>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</si>
  <si>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</si>
  <si>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</si>
  <si>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</si>
  <si>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</si>
  <si>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</si>
  <si>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</si>
  <si>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</si>
  <si>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</si>
  <si>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</si>
  <si>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</si>
  <si>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</si>
  <si>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</si>
  <si>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</si>
  <si>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</si>
  <si>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</si>
  <si>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</si>
  <si>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</si>
  <si>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</si>
  <si>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</si>
  <si>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</si>
  <si>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</si>
  <si>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</si>
  <si>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</si>
  <si>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</si>
  <si>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</si>
  <si>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</si>
  <si>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</si>
  <si>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</si>
  <si>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</si>
  <si>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</si>
  <si>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</si>
  <si>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</si>
  <si>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</si>
  <si>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</si>
  <si>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</si>
  <si>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</si>
  <si>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</si>
  <si>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</si>
  <si>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</si>
  <si>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</si>
  <si>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</si>
  <si>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</si>
  <si>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</si>
  <si>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</si>
  <si>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</si>
  <si>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</si>
  <si>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</si>
  <si>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</si>
  <si>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</si>
  <si>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</si>
  <si>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</si>
  <si>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</si>
  <si>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</si>
  <si>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</si>
  <si>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</si>
  <si>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</si>
  <si>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</si>
  <si>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</si>
  <si>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</si>
  <si>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</si>
  <si>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</si>
  <si>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</si>
  <si>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</si>
  <si>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</si>
  <si>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</si>
  <si>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</si>
  <si>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</si>
  <si>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</si>
  <si>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</si>
  <si>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</si>
  <si>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</si>
  <si>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</si>
  <si>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</si>
  <si>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</si>
  <si>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</si>
  <si>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</si>
  <si>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</si>
  <si>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</si>
  <si>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</si>
  <si>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</si>
  <si>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</si>
  <si>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</si>
  <si>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</si>
  <si>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</si>
  <si>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</si>
  <si>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</si>
  <si>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</si>
  <si>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</si>
  <si>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</si>
  <si>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</si>
  <si>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</si>
  <si>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</si>
  <si>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</si>
  <si>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</si>
  <si>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</si>
  <si>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</si>
  <si>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</si>
  <si>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</si>
  <si>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</si>
  <si>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</si>
  <si>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</si>
  <si>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</si>
  <si>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</si>
  <si>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</si>
  <si>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</si>
  <si>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</si>
  <si>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</si>
  <si>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</si>
  <si>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</si>
  <si>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</si>
  <si>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</si>
  <si>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</si>
  <si>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</si>
  <si>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</si>
  <si>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</si>
  <si>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</si>
  <si>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</si>
  <si>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</si>
  <si>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</si>
  <si>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</si>
  <si>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</si>
  <si>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</si>
  <si>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</si>
  <si>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</si>
  <si>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</si>
  <si>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</si>
  <si>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</si>
  <si>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</si>
  <si>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</si>
  <si>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</si>
  <si>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</si>
  <si>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</si>
  <si>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</si>
  <si>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</si>
  <si>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</si>
  <si>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</si>
  <si>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</si>
  <si>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</si>
  <si>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</si>
  <si>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</si>
  <si>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</si>
  <si>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</si>
  <si>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</si>
  <si>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</si>
  <si>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</si>
  <si>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</si>
  <si>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</si>
  <si>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</si>
  <si>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</si>
  <si>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</si>
  <si>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</si>
  <si>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</si>
  <si>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</si>
  <si>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</si>
  <si>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</si>
  <si>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</si>
  <si>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</si>
  <si>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</si>
  <si>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</si>
  <si>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</si>
  <si>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</si>
  <si>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</si>
  <si>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</si>
  <si>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</si>
  <si>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</si>
  <si>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</si>
  <si>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</si>
  <si>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</si>
  <si>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</si>
  <si>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</si>
  <si>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</si>
  <si>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</si>
  <si>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</si>
  <si>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</si>
  <si>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</si>
  <si>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</si>
  <si>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</si>
  <si>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</si>
  <si>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</si>
  <si>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</si>
  <si>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</si>
  <si>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</si>
  <si>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</si>
  <si>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</si>
  <si>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</si>
  <si>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</si>
  <si>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</si>
  <si>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</si>
  <si>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</si>
  <si>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</si>
  <si>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</si>
  <si>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</si>
  <si>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</si>
  <si>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</si>
  <si>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</si>
  <si>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</si>
  <si>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</si>
  <si>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</si>
  <si>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</si>
  <si>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</si>
  <si>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</si>
  <si>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</si>
  <si>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</si>
  <si>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</si>
  <si>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</si>
  <si>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</si>
  <si>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</si>
  <si>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</si>
  <si>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</si>
  <si>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</si>
  <si>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</si>
  <si>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</si>
  <si>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</si>
  <si>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</si>
  <si>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</si>
  <si>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</si>
  <si>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</si>
  <si>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</si>
  <si>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</si>
  <si>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</si>
  <si>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</si>
  <si>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</si>
  <si>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</si>
  <si>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</si>
  <si>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</si>
  <si>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</si>
  <si>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</si>
  <si>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</si>
  <si>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</si>
  <si>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</si>
  <si>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</si>
  <si>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</si>
  <si>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</si>
  <si>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</si>
  <si>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</si>
  <si>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</si>
  <si>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</si>
  <si>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</si>
  <si>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</si>
  <si>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</si>
  <si>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</si>
  <si>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</si>
  <si>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</si>
  <si>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</si>
  <si>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</si>
  <si>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</si>
  <si>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</si>
  <si>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</si>
  <si>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</si>
  <si>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</si>
  <si>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</si>
  <si>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</si>
  <si>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</si>
  <si>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</si>
  <si>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</si>
  <si>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</si>
  <si>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</si>
  <si>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</si>
  <si>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</si>
  <si>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</si>
  <si>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</si>
  <si>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</si>
  <si>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</si>
  <si>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</si>
  <si>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</si>
  <si>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</si>
  <si>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</si>
  <si>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</si>
  <si>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</si>
  <si>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</si>
  <si>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</si>
  <si>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</si>
  <si>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</si>
  <si>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</si>
  <si>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</si>
  <si>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</si>
  <si>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</si>
  <si>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</si>
  <si>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</si>
  <si>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</si>
  <si>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</si>
  <si>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</si>
  <si>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</si>
  <si>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</si>
  <si>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</si>
  <si>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</si>
  <si>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</si>
  <si>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</si>
  <si>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</si>
  <si>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</si>
  <si>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</si>
  <si>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</si>
  <si>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</si>
  <si>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</si>
  <si>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</si>
  <si>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</si>
  <si>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</si>
  <si>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</si>
  <si>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</si>
  <si>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</si>
  <si>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</si>
  <si>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</si>
  <si>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</si>
  <si>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</si>
  <si>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</si>
  <si>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</si>
  <si>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</si>
  <si>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</si>
  <si>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</si>
  <si>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</si>
  <si>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</si>
  <si>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</si>
  <si>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</si>
  <si>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</si>
  <si>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</si>
  <si>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</si>
  <si>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</si>
  <si>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</si>
  <si>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</si>
  <si>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</si>
  <si>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</si>
  <si>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</si>
  <si>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</si>
  <si>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</si>
  <si>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</si>
  <si>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</si>
  <si>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</si>
  <si>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</si>
  <si>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</si>
  <si>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</si>
  <si>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</si>
  <si>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</si>
  <si>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</si>
  <si>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</si>
  <si>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</si>
  <si>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</si>
  <si>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</si>
  <si>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</si>
  <si>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</si>
  <si>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</si>
  <si>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</si>
  <si>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</si>
  <si>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</si>
  <si>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</si>
  <si>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</si>
  <si>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</si>
  <si>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</si>
  <si>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</si>
  <si>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</si>
  <si>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</si>
  <si>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</si>
  <si>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</si>
  <si>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</si>
  <si>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</si>
  <si>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</si>
  <si>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</si>
  <si>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</si>
  <si>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</si>
  <si>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</si>
  <si>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</si>
  <si>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</si>
  <si>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</si>
  <si>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</si>
  <si>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</si>
  <si>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</si>
  <si>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</si>
  <si>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</si>
  <si>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</si>
  <si>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</si>
  <si>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</si>
  <si>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</si>
  <si>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</si>
  <si>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</si>
  <si>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</si>
  <si>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</si>
  <si>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</si>
  <si>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</si>
  <si>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</si>
  <si>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</si>
  <si>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</si>
  <si>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</si>
  <si>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</si>
  <si>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</si>
  <si>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</si>
  <si>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</si>
  <si>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</si>
  <si>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</si>
  <si>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</si>
  <si>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</si>
  <si>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</si>
  <si>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</si>
  <si>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</si>
  <si>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</si>
  <si>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</si>
  <si>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</si>
  <si>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</si>
  <si>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</si>
  <si>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</si>
  <si>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</si>
  <si>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</si>
  <si>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</si>
  <si>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</si>
  <si>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</si>
  <si>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</si>
  <si>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</si>
  <si>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</si>
  <si>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</si>
  <si>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</si>
  <si>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</si>
  <si>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</si>
  <si>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</si>
  <si>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</si>
  <si>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</si>
  <si>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</si>
  <si>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</si>
  <si>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</si>
  <si>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</si>
  <si>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</si>
  <si>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</si>
  <si>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</si>
  <si>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</si>
  <si>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</si>
  <si>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</si>
  <si>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</si>
  <si>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</si>
  <si>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</si>
  <si>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</si>
  <si>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</si>
  <si>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</si>
  <si>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</si>
  <si>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</si>
  <si>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</si>
  <si>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</si>
  <si>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</si>
  <si>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</si>
  <si>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</si>
  <si>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</si>
  <si>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</si>
  <si>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</si>
  <si>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</si>
  <si>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</si>
  <si>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</si>
  <si>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</si>
  <si>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</si>
  <si>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</si>
  <si>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</si>
  <si>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</si>
  <si>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</si>
  <si>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</si>
  <si>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</si>
  <si>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</si>
  <si>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</si>
  <si>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</si>
  <si>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</si>
  <si>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</si>
  <si>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</si>
  <si>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</si>
  <si>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</si>
  <si>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</si>
  <si>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</si>
  <si>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</si>
  <si>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</si>
  <si>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</si>
  <si>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</si>
  <si>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</si>
  <si>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</si>
  <si>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</si>
  <si>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</si>
  <si>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</si>
  <si>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</si>
  <si>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</si>
  <si>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</si>
  <si>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</si>
  <si>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</si>
  <si>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</si>
  <si>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</si>
  <si>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</si>
  <si>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</si>
  <si>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</si>
  <si>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</si>
  <si>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</si>
  <si>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</si>
  <si>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</si>
  <si>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</si>
  <si>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</si>
  <si>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</si>
  <si>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</si>
  <si>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</si>
  <si>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</si>
  <si>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</si>
  <si>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</si>
  <si>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</si>
  <si>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</si>
  <si>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</si>
  <si>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</si>
  <si>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</si>
  <si>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</si>
  <si>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</si>
  <si>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</si>
  <si>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</si>
  <si>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</si>
  <si>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</si>
  <si>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</si>
  <si>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</si>
  <si>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</si>
  <si>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</si>
  <si>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</si>
  <si>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</si>
  <si>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</si>
  <si>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</si>
  <si>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</si>
  <si>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</si>
  <si>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</si>
  <si>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</si>
  <si>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</si>
  <si>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</si>
  <si>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</si>
  <si>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</si>
  <si>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</si>
  <si>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</si>
  <si>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</si>
  <si>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</si>
  <si>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</si>
  <si>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</si>
  <si>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</si>
  <si>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</si>
  <si>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</si>
  <si>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</si>
  <si>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</si>
  <si>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</si>
  <si>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</si>
  <si>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</si>
  <si>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</si>
  <si>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</si>
  <si>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</si>
  <si>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</si>
  <si>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</si>
  <si>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</si>
  <si>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</si>
  <si>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</si>
  <si>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</si>
  <si>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</si>
  <si>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</si>
  <si>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</si>
  <si>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</si>
  <si>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</si>
  <si>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</si>
  <si>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</si>
  <si>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</si>
  <si>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</si>
  <si>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</si>
  <si>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</si>
  <si>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</si>
  <si>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</si>
  <si>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</si>
  <si>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</si>
  <si>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</si>
  <si>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</si>
  <si>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</si>
  <si>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</si>
  <si>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</si>
  <si>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</si>
  <si>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</si>
  <si>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</si>
  <si>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</si>
  <si>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</si>
  <si>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</si>
  <si>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</si>
  <si>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</si>
  <si>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</si>
  <si>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</si>
  <si>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</si>
  <si>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</si>
  <si>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</si>
  <si>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</si>
  <si>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</si>
  <si>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</si>
  <si>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</si>
  <si>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</si>
  <si>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</si>
  <si>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</si>
  <si>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</si>
  <si>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</si>
  <si>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</si>
  <si>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</si>
  <si>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</si>
  <si>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</si>
  <si>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</si>
  <si>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</si>
  <si>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</si>
  <si>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</si>
  <si>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</si>
  <si>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</si>
  <si>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</si>
  <si>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</si>
  <si>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</si>
  <si>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</si>
  <si>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</si>
  <si>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</si>
  <si>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</si>
  <si>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</si>
  <si>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</si>
  <si>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</si>
  <si>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</si>
  <si>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</si>
  <si>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</si>
  <si>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</si>
  <si>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</si>
  <si>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</si>
  <si>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</si>
  <si>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</si>
  <si>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</si>
  <si>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</si>
  <si>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</si>
  <si>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</si>
  <si>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</si>
  <si>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</si>
  <si>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</si>
  <si>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</si>
  <si>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</si>
  <si>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</si>
  <si>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</si>
  <si>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</si>
  <si>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</si>
  <si>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</si>
  <si>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</si>
  <si>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</si>
  <si>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</si>
  <si>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</si>
  <si>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</si>
  <si>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</si>
  <si>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</si>
  <si>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</si>
  <si>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</si>
  <si>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</si>
  <si>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</si>
  <si>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</si>
  <si>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</si>
  <si>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</si>
  <si>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</si>
  <si>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</si>
  <si>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</si>
  <si>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</si>
  <si>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</si>
  <si>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</si>
  <si>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</si>
  <si>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</si>
  <si>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</si>
  <si>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</si>
  <si>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</si>
  <si>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</si>
  <si>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</si>
  <si>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</si>
  <si>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</si>
  <si>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</si>
  <si>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</si>
  <si>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</si>
  <si>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</si>
  <si>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</si>
  <si>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</si>
  <si>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</si>
  <si>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</si>
  <si>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</si>
  <si>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</si>
  <si>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</si>
  <si>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</si>
  <si>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</si>
  <si>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</si>
  <si>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</si>
  <si>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</si>
  <si>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</si>
  <si>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</si>
  <si>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</si>
  <si>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</si>
  <si>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</si>
  <si>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</si>
  <si>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</si>
  <si>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</si>
  <si>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</si>
  <si>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</si>
  <si>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</si>
  <si>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</si>
  <si>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</si>
  <si>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</si>
  <si>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</si>
  <si>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</si>
  <si>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</si>
  <si>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</si>
  <si>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</si>
  <si>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</si>
  <si>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</si>
  <si>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</si>
  <si>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</si>
  <si>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</si>
  <si>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</si>
  <si>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</si>
  <si>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</si>
  <si>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</si>
  <si>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</si>
  <si>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</si>
  <si>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</si>
  <si>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</si>
  <si>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</si>
  <si>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</si>
  <si>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</si>
  <si>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</si>
  <si>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</si>
  <si>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</si>
  <si>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</si>
  <si>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</si>
  <si>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</si>
  <si>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</si>
  <si>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</si>
  <si>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</si>
  <si>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</si>
  <si>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</si>
  <si>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</si>
  <si>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</si>
  <si>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</si>
  <si>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</si>
  <si>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</si>
  <si>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</si>
  <si>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</si>
  <si>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</si>
  <si>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</si>
  <si>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</si>
  <si>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</si>
  <si>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</si>
  <si>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</si>
  <si>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</si>
  <si>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</si>
  <si>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</si>
  <si>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</si>
  <si>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</si>
  <si>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</si>
  <si>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</si>
  <si>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</si>
  <si>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</si>
  <si>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</si>
  <si>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</si>
  <si>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</si>
  <si>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</si>
  <si>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</si>
  <si>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</si>
  <si>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</si>
  <si>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</si>
  <si>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</si>
  <si>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</si>
  <si>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</si>
  <si>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</si>
  <si>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</si>
  <si>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</si>
  <si>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</si>
  <si>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</si>
  <si>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</si>
  <si>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</si>
  <si>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</si>
  <si>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</si>
  <si>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</si>
  <si>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</si>
  <si>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</si>
  <si>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</si>
  <si>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</si>
  <si>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</si>
  <si>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</si>
  <si>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</si>
  <si>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</si>
  <si>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</si>
  <si>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</si>
  <si>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</si>
  <si>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</si>
  <si>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</si>
  <si>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</si>
  <si>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</si>
  <si>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</si>
  <si>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</si>
  <si>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</si>
  <si>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</si>
  <si>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</si>
  <si>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</si>
  <si>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</si>
  <si>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</si>
  <si>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</si>
  <si>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</si>
  <si>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</si>
  <si>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</si>
  <si>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</si>
  <si>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</si>
  <si>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</si>
  <si>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</si>
  <si>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</si>
  <si>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</si>
  <si>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</si>
  <si>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</si>
  <si>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</si>
  <si>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</si>
  <si>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</si>
  <si>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</si>
  <si>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</si>
  <si>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</si>
  <si>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</si>
  <si>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</si>
  <si>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</si>
  <si>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</si>
  <si>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</si>
  <si>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</si>
  <si>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</si>
  <si>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</si>
  <si>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</si>
  <si>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</si>
  <si>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</si>
  <si>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</si>
  <si>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</si>
  <si>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</si>
  <si>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</si>
  <si>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</si>
  <si>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</si>
  <si>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</si>
  <si>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</si>
  <si>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</si>
  <si>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</si>
  <si>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</si>
  <si>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</si>
  <si>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</si>
  <si>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</si>
  <si>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</si>
  <si>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</si>
  <si>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</si>
  <si>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</si>
  <si>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</si>
  <si>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</si>
  <si>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</si>
  <si>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</si>
  <si>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</si>
  <si>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</si>
  <si>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</si>
  <si>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</si>
  <si>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</si>
  <si>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</si>
  <si>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</si>
  <si>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</si>
  <si>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</si>
  <si>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</si>
  <si>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</si>
  <si>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</si>
  <si>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</si>
  <si>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</si>
  <si>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</si>
  <si>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</si>
  <si>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</si>
  <si>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</si>
  <si>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</si>
  <si>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</si>
  <si>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</si>
  <si>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</si>
  <si>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</si>
  <si>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</si>
  <si>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</si>
  <si>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</si>
  <si>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</si>
  <si>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</si>
  <si>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</si>
  <si>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</si>
  <si>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</si>
  <si>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</si>
  <si>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</si>
  <si>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</si>
  <si>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</si>
  <si>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</si>
  <si>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</si>
  <si>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</si>
  <si>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</si>
  <si>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</si>
  <si>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</si>
  <si>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</si>
  <si>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</si>
  <si>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</si>
  <si>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</si>
  <si>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</si>
  <si>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</si>
  <si>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</si>
  <si>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</si>
  <si>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</si>
  <si>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</si>
  <si>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</si>
  <si>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</si>
  <si>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</si>
  <si>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</si>
  <si>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</si>
  <si>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</si>
  <si>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</si>
  <si>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</si>
  <si>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</si>
  <si>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</si>
  <si>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</si>
  <si>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</si>
  <si>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</si>
  <si>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</si>
  <si>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</si>
  <si>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</si>
  <si>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</si>
  <si>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</si>
  <si>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</si>
  <si>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</si>
  <si>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</si>
  <si>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</si>
  <si>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</si>
  <si>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</si>
  <si>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</si>
  <si>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</si>
  <si>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</si>
  <si>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</si>
  <si>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</si>
  <si>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</si>
  <si>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</si>
  <si>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</si>
  <si>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</si>
  <si>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</si>
  <si>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</si>
  <si>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</si>
  <si>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</si>
  <si>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</si>
  <si>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</si>
  <si>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</si>
  <si>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</si>
  <si>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</si>
  <si>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</si>
  <si>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</si>
  <si>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</si>
  <si>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</si>
  <si>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</si>
  <si>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</si>
  <si>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</si>
  <si>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</si>
  <si>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</si>
  <si>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</si>
  <si>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</si>
  <si>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</si>
  <si>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</si>
  <si>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</si>
  <si>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</si>
  <si>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</si>
  <si>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</si>
  <si>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</si>
  <si>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</si>
  <si>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</si>
  <si>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</si>
  <si>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</si>
  <si>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</si>
  <si>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</si>
  <si>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</si>
  <si>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</si>
  <si>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</si>
  <si>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</si>
  <si>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</si>
  <si>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</si>
  <si>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</si>
  <si>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</si>
  <si>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</si>
  <si>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</si>
  <si>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</si>
  <si>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</si>
  <si>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</si>
  <si>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</si>
  <si>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</si>
  <si>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</si>
  <si>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</si>
  <si>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</si>
  <si>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</si>
  <si>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</si>
  <si>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</si>
  <si>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</si>
  <si>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</si>
  <si>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</si>
  <si>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</si>
  <si>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</si>
  <si>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</si>
  <si>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</si>
  <si>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</si>
  <si>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</si>
  <si>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</si>
  <si>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</si>
  <si>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</si>
  <si>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</si>
  <si>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</si>
  <si>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</si>
  <si>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</si>
  <si>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</si>
  <si>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</si>
  <si>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</si>
  <si>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</si>
  <si>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</si>
  <si>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</si>
  <si>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</si>
  <si>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</si>
  <si>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</si>
  <si>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</si>
  <si>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</si>
  <si>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</si>
  <si>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</si>
  <si>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</si>
  <si>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</si>
  <si>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</si>
  <si>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</si>
  <si>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</si>
  <si>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</si>
  <si>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</si>
  <si>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</si>
  <si>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</si>
  <si>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</si>
  <si>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</si>
  <si>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</si>
  <si>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</si>
  <si>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</si>
  <si>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</si>
  <si>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</si>
  <si>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</si>
  <si>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</si>
  <si>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</si>
  <si>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</si>
  <si>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</si>
  <si>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</si>
  <si>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</si>
  <si>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</si>
  <si>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</si>
  <si>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</si>
  <si>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</si>
  <si>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</si>
  <si>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</si>
  <si>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</si>
  <si>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</si>
  <si>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</si>
  <si>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</si>
  <si>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</si>
  <si>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</si>
  <si>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</si>
  <si>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</si>
  <si>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</si>
  <si>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</si>
  <si>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</si>
  <si>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</si>
  <si>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</si>
  <si>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</si>
  <si>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</si>
  <si>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</si>
  <si>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</si>
  <si>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</si>
  <si>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</si>
  <si>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</si>
  <si>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</si>
  <si>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</si>
  <si>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</si>
  <si>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</si>
  <si>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</si>
  <si>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</si>
  <si>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</si>
  <si>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</si>
  <si>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</si>
  <si>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</si>
  <si>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</si>
  <si>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</si>
  <si>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</si>
  <si>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</si>
  <si>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</si>
  <si>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</si>
  <si>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</si>
  <si>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</si>
  <si>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</si>
  <si>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</si>
  <si>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</si>
  <si>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</si>
  <si>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</si>
  <si>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</si>
  <si>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</si>
  <si>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</si>
  <si>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</si>
  <si>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</si>
  <si>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</si>
  <si>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</si>
  <si>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</si>
  <si>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</si>
  <si>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</si>
  <si>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</si>
  <si>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</si>
  <si>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</si>
  <si>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</si>
  <si>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</si>
  <si>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</si>
  <si>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</si>
  <si>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</si>
  <si>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</si>
  <si>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</si>
  <si>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</si>
  <si>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</si>
  <si>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</si>
  <si>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</si>
  <si>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</si>
  <si>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</si>
  <si>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</si>
  <si>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</si>
  <si>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</si>
  <si>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</si>
  <si>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</si>
  <si>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</si>
  <si>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</si>
  <si>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</si>
  <si>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</si>
  <si>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</si>
  <si>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</si>
  <si>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</si>
  <si>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</si>
  <si>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</si>
  <si>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</si>
  <si>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</si>
  <si>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</si>
  <si>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</si>
  <si>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</si>
  <si>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</si>
  <si>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</si>
  <si>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</si>
  <si>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</si>
  <si>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</si>
  <si>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</si>
  <si>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</si>
  <si>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</si>
  <si>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</si>
  <si>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</si>
  <si>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</si>
  <si>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</si>
  <si>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</si>
  <si>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</si>
  <si>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</si>
  <si>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</si>
  <si>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</si>
  <si>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</si>
  <si>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</si>
  <si>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</si>
  <si>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</si>
  <si>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</si>
  <si>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</si>
  <si>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</si>
  <si>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</si>
  <si>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</si>
  <si>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</si>
  <si>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</si>
  <si>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</si>
  <si>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</si>
  <si>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</si>
  <si>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</si>
  <si>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</si>
  <si>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</si>
  <si>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</si>
  <si>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</si>
  <si>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</si>
  <si>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</si>
  <si>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</si>
  <si>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</si>
  <si>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</si>
  <si>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</si>
  <si>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</si>
  <si>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</si>
  <si>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</si>
  <si>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</si>
  <si>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</si>
  <si>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</si>
  <si>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</si>
  <si>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</si>
  <si>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</si>
  <si>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</si>
  <si>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</si>
  <si>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</si>
  <si>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</si>
  <si>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</si>
  <si>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</si>
  <si>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</si>
  <si>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</si>
  <si>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</si>
  <si>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</si>
  <si>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</si>
  <si>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</si>
  <si>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</si>
  <si>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</si>
  <si>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</si>
  <si>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</si>
  <si>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</si>
  <si>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</si>
  <si>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</si>
  <si>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</si>
  <si>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</si>
  <si>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</si>
  <si>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</si>
  <si>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</si>
  <si>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</si>
  <si>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</si>
  <si>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</si>
  <si>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</si>
  <si>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</si>
  <si>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</si>
  <si>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</si>
  <si>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</si>
  <si>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</si>
  <si>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</si>
  <si>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</si>
  <si>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</si>
  <si>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</si>
  <si>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</si>
  <si>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</si>
  <si>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</si>
  <si>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</si>
  <si>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</si>
  <si>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</si>
  <si>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</si>
  <si>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</si>
  <si>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</si>
  <si>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</si>
  <si>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</si>
  <si>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</si>
  <si>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</si>
  <si>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</si>
  <si>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</si>
  <si>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</si>
  <si>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</si>
  <si>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</si>
  <si>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</si>
  <si>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</si>
  <si>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</si>
  <si>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</si>
  <si>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</si>
  <si>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</si>
  <si>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</si>
  <si>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</si>
  <si>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</si>
  <si>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</si>
  <si>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</si>
  <si>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</si>
  <si>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</si>
  <si>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</si>
  <si>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</si>
  <si>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</si>
  <si>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</si>
  <si>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</si>
  <si>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</si>
  <si>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</si>
  <si>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</si>
  <si>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</si>
  <si>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</si>
  <si>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</si>
  <si>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</si>
  <si>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</si>
  <si>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</si>
  <si>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</si>
  <si>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</si>
  <si>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</si>
  <si>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</si>
  <si>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</si>
  <si>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</si>
  <si>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</si>
  <si>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</si>
  <si>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</si>
  <si>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</si>
  <si>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</si>
  <si>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</si>
  <si>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</si>
  <si>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</si>
  <si>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</si>
  <si>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</si>
  <si>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</si>
  <si>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</si>
  <si>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</si>
  <si>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</si>
  <si>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</si>
  <si>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</si>
  <si>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</si>
  <si>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</si>
  <si>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</si>
  <si>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</si>
  <si>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</si>
  <si>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</si>
  <si>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</si>
  <si>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</si>
  <si>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</si>
  <si>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</si>
  <si>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</si>
  <si>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</si>
  <si>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</si>
  <si>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</si>
  <si>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</si>
  <si>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</si>
  <si>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</si>
  <si>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</si>
  <si>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</si>
  <si>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</si>
  <si>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</si>
  <si>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</si>
  <si>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</si>
  <si>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</si>
  <si>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</si>
  <si>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</si>
  <si>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</si>
  <si>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</si>
  <si>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</si>
  <si>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</si>
  <si>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</si>
  <si>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</si>
  <si>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</si>
  <si>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</si>
  <si>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</si>
  <si>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</si>
  <si>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</si>
  <si>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</si>
  <si>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</si>
  <si>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</si>
  <si>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</si>
  <si>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</si>
  <si>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</si>
  <si>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</si>
  <si>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</si>
  <si>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</si>
  <si>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</si>
  <si>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</si>
  <si>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</si>
  <si>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</si>
  <si>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</si>
  <si>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</si>
  <si>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</si>
  <si>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</si>
  <si>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</si>
  <si>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</si>
  <si>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</si>
  <si>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</si>
  <si>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</si>
  <si>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</si>
  <si>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</si>
  <si>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</si>
  <si>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</si>
  <si>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</si>
  <si>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</si>
  <si>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</si>
  <si>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</si>
  <si>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</si>
  <si>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</si>
  <si>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</si>
  <si>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</si>
  <si>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</si>
  <si>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</si>
  <si>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</si>
  <si>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</si>
  <si>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</si>
  <si>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</si>
  <si>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</si>
  <si>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</si>
  <si>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</si>
  <si>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</si>
  <si>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</si>
  <si>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</si>
  <si>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</si>
  <si>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</si>
  <si>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</si>
  <si>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</si>
  <si>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</si>
  <si>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</si>
  <si>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</si>
  <si>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</si>
  <si>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</si>
  <si>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</si>
  <si>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</si>
  <si>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</si>
  <si>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</si>
  <si>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</si>
  <si>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</si>
  <si>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</si>
  <si>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</si>
  <si>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</si>
  <si>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</si>
  <si>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</si>
  <si>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</si>
  <si>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</si>
  <si>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</si>
  <si>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</si>
  <si>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</si>
  <si>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</si>
  <si>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</si>
  <si>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</si>
  <si>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</si>
  <si>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</si>
  <si>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</si>
  <si>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</si>
  <si>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</si>
  <si>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</si>
  <si>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</si>
  <si>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</si>
  <si>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</si>
  <si>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</si>
  <si>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</si>
  <si>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</si>
  <si>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</si>
  <si>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</si>
  <si>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</si>
  <si>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</si>
  <si>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</si>
  <si>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</si>
  <si>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</si>
  <si>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</si>
  <si>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</si>
  <si>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</si>
  <si>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</si>
  <si>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</si>
  <si>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</si>
  <si>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</si>
  <si>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</si>
  <si>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</si>
  <si>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</si>
  <si>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</si>
  <si>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</si>
  <si>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</si>
  <si>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</si>
  <si>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</si>
  <si>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</si>
  <si>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</si>
  <si>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</si>
  <si>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</si>
  <si>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</si>
  <si>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</si>
  <si>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</si>
  <si>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</si>
  <si>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</si>
  <si>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</si>
  <si>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</si>
  <si>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</si>
  <si>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</si>
  <si>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</si>
  <si>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</si>
  <si>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</si>
  <si>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</si>
  <si>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</si>
  <si>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</si>
  <si>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</si>
  <si>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</si>
  <si>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</si>
  <si>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</si>
  <si>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</si>
  <si>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</si>
  <si>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</si>
  <si>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</si>
  <si>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</si>
  <si>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</si>
  <si>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</si>
  <si>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</si>
  <si>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</si>
  <si>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</si>
  <si>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</si>
  <si>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</si>
  <si>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</si>
  <si>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</si>
  <si>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</si>
  <si>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</si>
  <si>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</si>
  <si>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</si>
  <si>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</si>
  <si>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</si>
  <si>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</si>
  <si>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</si>
  <si>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</si>
  <si>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</si>
  <si>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</si>
  <si>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</si>
  <si>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</si>
  <si>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</si>
  <si>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</si>
  <si>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</si>
  <si>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</si>
  <si>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</si>
  <si>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</si>
  <si>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</si>
  <si>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</si>
  <si>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</si>
  <si>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</si>
  <si>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</si>
  <si>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</si>
  <si>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</si>
  <si>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</si>
  <si>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</si>
  <si>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</si>
  <si>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</si>
  <si>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</si>
  <si>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</si>
  <si>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</si>
  <si>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</si>
  <si>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</si>
  <si>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</si>
  <si>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</si>
  <si>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</si>
  <si>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</si>
  <si>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</si>
  <si>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</si>
  <si>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</si>
  <si>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</si>
  <si>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</si>
  <si>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</si>
  <si>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</si>
  <si>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</si>
  <si>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</si>
  <si>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</si>
  <si>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</si>
  <si>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</si>
  <si>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</si>
  <si>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</si>
  <si>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</si>
  <si>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</si>
  <si>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</si>
  <si>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</si>
  <si>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</si>
  <si>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</si>
  <si>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</si>
  <si>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</si>
  <si>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</si>
  <si>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</si>
  <si>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</si>
  <si>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</si>
  <si>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</si>
  <si>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</si>
  <si>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</si>
  <si>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</si>
  <si>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</si>
  <si>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</si>
  <si>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</si>
  <si>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</si>
  <si>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</si>
  <si>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</si>
  <si>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</si>
  <si>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</si>
  <si>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</si>
  <si>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</si>
  <si>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</si>
  <si>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</si>
  <si>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</si>
  <si>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</si>
  <si>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</si>
  <si>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</si>
  <si>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</si>
  <si>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</si>
  <si>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</si>
  <si>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</si>
  <si>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</si>
  <si>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</si>
  <si>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</si>
  <si>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</si>
  <si>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</si>
  <si>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</si>
  <si>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</si>
  <si>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</si>
  <si>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</si>
  <si>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</si>
  <si>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</si>
  <si>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</si>
  <si>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</si>
  <si>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</si>
  <si>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</si>
  <si>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</si>
  <si>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</si>
  <si>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</si>
  <si>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</si>
  <si>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</si>
  <si>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</si>
  <si>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</si>
  <si>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</si>
  <si>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</si>
  <si>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</si>
  <si>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</si>
  <si>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</si>
  <si>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</si>
  <si>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</si>
  <si>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</si>
  <si>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</si>
  <si>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</si>
  <si>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</si>
  <si>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</si>
  <si>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</si>
  <si>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</si>
  <si>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</si>
  <si>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</si>
  <si>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</si>
  <si>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</si>
  <si>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</si>
  <si>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</si>
  <si>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</si>
  <si>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</si>
  <si>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</si>
  <si>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</si>
  <si>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</si>
  <si>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</si>
  <si>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</si>
  <si>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</si>
  <si>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</si>
  <si>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</si>
  <si>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</si>
  <si>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</si>
  <si>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</si>
  <si>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</si>
  <si>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</si>
  <si>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</si>
  <si>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</si>
  <si>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</si>
  <si>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</si>
  <si>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</si>
  <si>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</si>
  <si>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</si>
  <si>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</si>
  <si>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</si>
  <si>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</si>
  <si>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</si>
  <si>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</si>
  <si>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</si>
  <si>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</si>
  <si>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</si>
  <si>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</si>
  <si>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</si>
  <si>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</si>
  <si>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</si>
  <si>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</si>
  <si>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</si>
  <si>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</si>
  <si>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</si>
  <si>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</si>
  <si>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</si>
  <si>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</si>
  <si>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</si>
  <si>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</si>
  <si>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</si>
  <si>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</si>
  <si>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</si>
  <si>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</si>
  <si>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</si>
  <si>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</si>
  <si>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</si>
  <si>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</si>
  <si>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</si>
  <si>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</si>
  <si>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</si>
  <si>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</si>
  <si>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</si>
  <si>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</si>
  <si>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</si>
  <si>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</si>
  <si>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</si>
  <si>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</si>
  <si>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</si>
  <si>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</si>
  <si>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</si>
  <si>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</si>
  <si>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</si>
  <si>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</si>
  <si>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</si>
  <si>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</si>
  <si>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</si>
  <si>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</si>
  <si>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</si>
  <si>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</si>
  <si>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</si>
  <si>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</si>
  <si>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</si>
  <si>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</si>
  <si>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</si>
  <si>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</si>
  <si>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</si>
  <si>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</si>
  <si>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</si>
  <si>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</si>
  <si>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</si>
  <si>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</si>
  <si>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</si>
  <si>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</si>
  <si>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</si>
  <si>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</si>
  <si>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</si>
  <si>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</si>
  <si>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</si>
  <si>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</si>
  <si>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</si>
  <si>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</si>
  <si>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</si>
  <si>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</si>
  <si>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</si>
  <si>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</si>
  <si>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</si>
  <si>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</si>
  <si>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</si>
  <si>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</si>
  <si>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</si>
  <si>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</si>
  <si>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</si>
  <si>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</si>
  <si>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</si>
  <si>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</si>
  <si>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</si>
  <si>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</si>
  <si>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</si>
  <si>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</si>
  <si>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</si>
  <si>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</si>
  <si>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</si>
  <si>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</si>
  <si>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</si>
  <si>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</si>
  <si>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</si>
  <si>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</si>
  <si>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</si>
  <si>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</si>
  <si>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</si>
  <si>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</si>
  <si>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</si>
  <si>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</si>
  <si>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</si>
  <si>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</si>
  <si>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</si>
  <si>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</si>
  <si>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</si>
  <si>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</si>
  <si>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</si>
  <si>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</si>
  <si>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</si>
  <si>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</si>
  <si>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</si>
  <si>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</si>
  <si>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</si>
  <si>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</si>
  <si>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</si>
  <si>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</si>
  <si>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</si>
  <si>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</si>
  <si>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</si>
  <si>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</si>
  <si>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</si>
  <si>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</si>
  <si>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</si>
  <si>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</si>
  <si>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</si>
  <si>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</si>
  <si>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</si>
  <si>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</si>
  <si>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</si>
  <si>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</si>
  <si>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</si>
  <si>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</si>
  <si>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</si>
  <si>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</si>
  <si>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</si>
  <si>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</si>
  <si>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</si>
  <si>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</si>
  <si>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</si>
  <si>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</si>
  <si>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</si>
  <si>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</si>
  <si>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</si>
  <si>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</si>
  <si>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</si>
  <si>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</si>
  <si>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</si>
  <si>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</si>
  <si>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</si>
  <si>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</si>
  <si>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</si>
  <si>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</si>
  <si>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</si>
  <si>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</si>
  <si>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</si>
  <si>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</si>
  <si>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</si>
  <si>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</si>
  <si>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</si>
  <si>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</si>
  <si>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</si>
  <si>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</si>
  <si>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</si>
  <si>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</si>
  <si>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</si>
  <si>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</si>
  <si>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</si>
  <si>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</si>
  <si>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</si>
  <si>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</si>
  <si>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</si>
  <si>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</si>
  <si>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</si>
  <si>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</si>
  <si>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</si>
  <si>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</si>
  <si>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</si>
  <si>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</si>
  <si>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</si>
  <si>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</si>
  <si>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</si>
  <si>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</si>
  <si>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</si>
  <si>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</si>
  <si>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</si>
  <si>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</si>
  <si>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</si>
  <si>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</si>
  <si>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</si>
  <si>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</si>
  <si>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</si>
  <si>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</si>
  <si>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</si>
  <si>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</si>
  <si>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</si>
  <si>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</si>
  <si>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</si>
  <si>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</si>
  <si>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</si>
  <si>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</si>
  <si>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</si>
  <si>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</si>
  <si>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</si>
  <si>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</si>
  <si>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</si>
  <si>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</si>
  <si>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</si>
  <si>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</si>
  <si>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</si>
  <si>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</si>
  <si>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</si>
  <si>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</si>
  <si>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</si>
  <si>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</si>
  <si>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</si>
  <si>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</si>
  <si>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</si>
  <si>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</si>
  <si>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</si>
  <si>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</si>
  <si>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</si>
  <si>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</si>
  <si>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</si>
  <si>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</si>
  <si>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</si>
  <si>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</si>
  <si>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</si>
  <si>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</si>
  <si>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</si>
  <si>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</si>
  <si>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</si>
  <si>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</si>
  <si>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</si>
  <si>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</si>
  <si>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</si>
  <si>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</si>
  <si>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</si>
  <si>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</si>
  <si>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</si>
  <si>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</si>
  <si>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</si>
  <si>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</si>
  <si>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</si>
  <si>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</si>
  <si>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</si>
  <si>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</si>
  <si>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</si>
  <si>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</si>
  <si>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</si>
  <si>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</si>
  <si>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</si>
  <si>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</si>
  <si>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</si>
  <si>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</si>
  <si>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</si>
  <si>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</si>
  <si>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</si>
  <si>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</si>
  <si>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</si>
  <si>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</si>
  <si>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</si>
  <si>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</si>
  <si>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</si>
  <si>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</si>
  <si>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</si>
  <si>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</si>
  <si>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</si>
  <si>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</si>
  <si>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</si>
  <si>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</si>
  <si>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</si>
  <si>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</si>
  <si>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</si>
  <si>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</si>
  <si>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</si>
  <si>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</si>
  <si>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</si>
  <si>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</si>
  <si>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</si>
  <si>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</si>
  <si>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</si>
  <si>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</si>
  <si>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</si>
  <si>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</si>
  <si>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</si>
  <si>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</si>
  <si>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</si>
  <si>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</si>
  <si>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</si>
  <si>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</si>
  <si>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</si>
  <si>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</si>
  <si>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</si>
  <si>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</si>
  <si>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</si>
  <si>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</si>
  <si>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</si>
  <si>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</si>
  <si>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</si>
  <si>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</si>
  <si>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</si>
  <si>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</si>
  <si>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</si>
  <si>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</si>
  <si>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</si>
  <si>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</si>
  <si>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</si>
  <si>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</si>
  <si>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</si>
  <si>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</si>
  <si>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</si>
  <si>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</si>
  <si>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</si>
  <si>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</si>
  <si>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</si>
  <si>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</si>
  <si>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</si>
  <si>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</si>
  <si>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</si>
  <si>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</si>
  <si>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</si>
  <si>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</si>
  <si>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</si>
  <si>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</si>
  <si>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</si>
  <si>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</si>
  <si>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</si>
  <si>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</si>
  <si>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</si>
  <si>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</si>
  <si>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</si>
  <si>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</si>
  <si>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</si>
  <si>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</si>
  <si>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</si>
  <si>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</si>
  <si>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</si>
  <si>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</si>
  <si>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</si>
  <si>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</si>
  <si>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</si>
  <si>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</si>
  <si>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</si>
  <si>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</si>
  <si>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</si>
  <si>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</si>
  <si>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</si>
  <si>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</si>
  <si>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</si>
  <si>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</si>
  <si>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</si>
  <si>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</si>
  <si>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</si>
  <si>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</si>
  <si>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</si>
  <si>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</si>
  <si>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</si>
  <si>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</si>
  <si>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</si>
  <si>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</si>
  <si>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</si>
  <si>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</si>
  <si>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</si>
  <si>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</si>
  <si>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</si>
  <si>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</si>
  <si>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</si>
  <si>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</si>
  <si>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</si>
  <si>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</si>
  <si>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</si>
  <si>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</si>
  <si>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</si>
  <si>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</si>
  <si>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</si>
  <si>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</si>
  <si>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</si>
  <si>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</si>
  <si>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</si>
  <si>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</si>
  <si>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</si>
  <si>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</si>
  <si>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</si>
  <si>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</si>
  <si>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</si>
  <si>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</si>
  <si>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</si>
  <si>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</si>
  <si>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</si>
  <si>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</si>
  <si>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</si>
  <si>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</si>
  <si>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</si>
  <si>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</si>
  <si>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</si>
  <si>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</si>
  <si>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</si>
  <si>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</si>
  <si>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</si>
  <si>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</si>
  <si>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</si>
  <si>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</si>
  <si>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</si>
  <si>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</si>
  <si>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</si>
  <si>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</si>
  <si>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</si>
  <si>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</si>
  <si>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</si>
  <si>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</si>
  <si>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</si>
  <si>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</si>
  <si>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</si>
  <si>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</si>
  <si>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</si>
  <si>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</si>
  <si>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</si>
  <si>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</si>
  <si>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</si>
  <si>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</si>
  <si>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</si>
  <si>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</si>
  <si>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</si>
  <si>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</si>
  <si>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</si>
  <si>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</si>
  <si>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</si>
  <si>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</si>
  <si>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</si>
  <si>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</si>
  <si>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</si>
  <si>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</si>
  <si>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</si>
  <si>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</si>
  <si>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</si>
  <si>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</si>
  <si>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</si>
  <si>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</si>
  <si>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</si>
  <si>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</si>
  <si>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</si>
  <si>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</si>
  <si>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</si>
  <si>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</si>
  <si>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</si>
  <si>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</si>
  <si>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</si>
  <si>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</si>
  <si>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</si>
  <si>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</si>
  <si>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</si>
  <si>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</si>
  <si>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</si>
  <si>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</si>
  <si>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</si>
  <si>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</si>
  <si>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</si>
  <si>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</si>
  <si>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</si>
  <si>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</si>
  <si>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</si>
  <si>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</si>
  <si>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</si>
  <si>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</si>
  <si>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</si>
  <si>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</si>
  <si>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</si>
  <si>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</si>
  <si>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</si>
  <si>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</si>
  <si>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</si>
  <si>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</si>
  <si>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</si>
  <si>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</si>
  <si>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</si>
  <si>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</si>
  <si>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</si>
  <si>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</si>
  <si>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</si>
  <si>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</si>
  <si>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</si>
  <si>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</si>
  <si>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</si>
  <si>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</si>
  <si>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</si>
  <si>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</si>
  <si>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</si>
  <si>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</si>
  <si>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</si>
  <si>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</si>
  <si>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</si>
  <si>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</si>
  <si>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</si>
  <si>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</si>
  <si>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</si>
  <si>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</si>
  <si>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</si>
  <si>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</si>
  <si>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</si>
  <si>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</si>
  <si>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</si>
  <si>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</si>
  <si>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</si>
  <si>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</si>
  <si>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</si>
  <si>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</si>
  <si>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</si>
  <si>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</si>
  <si>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</si>
  <si>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</si>
  <si>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</si>
  <si>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</si>
  <si>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</si>
  <si>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</si>
  <si>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</si>
  <si>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</si>
  <si>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</si>
  <si>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</si>
  <si>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</si>
  <si>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</si>
  <si>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</si>
  <si>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</si>
  <si>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</si>
  <si>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</si>
  <si>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</si>
  <si>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</si>
  <si>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</si>
  <si>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</si>
  <si>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</si>
  <si>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</si>
  <si>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</si>
  <si>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</si>
  <si>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</si>
  <si>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</si>
  <si>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</si>
  <si>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</si>
  <si>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</si>
  <si>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</si>
  <si>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</si>
  <si>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</si>
  <si>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</si>
  <si>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</si>
  <si>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</si>
  <si>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</si>
  <si>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</si>
  <si>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</si>
  <si>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</si>
  <si>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</si>
  <si>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</si>
  <si>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</si>
  <si>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</si>
  <si>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</si>
  <si>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</si>
  <si>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</si>
  <si>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</si>
  <si>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</si>
  <si>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</si>
  <si>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</si>
  <si>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</si>
  <si>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</si>
  <si>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</si>
  <si>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</si>
  <si>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</si>
  <si>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</si>
  <si>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</si>
  <si>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</si>
  <si>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</si>
  <si>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</si>
  <si>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</si>
  <si>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</si>
  <si>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</si>
  <si>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</si>
  <si>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</si>
  <si>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</si>
  <si>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</si>
  <si>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</si>
  <si>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</si>
  <si>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</si>
  <si>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</si>
  <si>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</si>
  <si>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</si>
  <si>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</si>
  <si>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</si>
  <si>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</si>
  <si>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</si>
  <si>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</si>
  <si>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</si>
  <si>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</si>
  <si>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</si>
  <si>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</si>
  <si>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</si>
  <si>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</si>
  <si>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</si>
  <si>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</si>
  <si>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</si>
  <si>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</si>
  <si>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</si>
  <si>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</si>
  <si>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</si>
  <si>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</si>
  <si>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</si>
  <si>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</si>
  <si>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</si>
  <si>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</si>
  <si>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</si>
  <si>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</si>
  <si>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</si>
  <si>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</si>
  <si>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</si>
  <si>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</si>
  <si>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</si>
  <si>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</si>
  <si>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</si>
  <si>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</si>
  <si>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</si>
  <si>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</si>
  <si>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</si>
  <si>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</si>
  <si>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</si>
  <si>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</si>
  <si>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</si>
  <si>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</si>
  <si>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</si>
  <si>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</si>
  <si>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</si>
  <si>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</si>
  <si>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</si>
  <si>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</si>
  <si>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</si>
  <si>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</si>
  <si>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</si>
  <si>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</si>
  <si>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</si>
  <si>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</si>
  <si>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</si>
  <si>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</si>
  <si>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</si>
  <si>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</si>
  <si>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</si>
  <si>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</si>
  <si>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</si>
  <si>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</si>
  <si>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</si>
  <si>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</si>
  <si>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</si>
  <si>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</si>
  <si>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</si>
  <si>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</si>
  <si>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</si>
  <si>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</si>
  <si>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</si>
  <si>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</si>
  <si>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</si>
  <si>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</si>
  <si>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</si>
  <si>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</si>
  <si>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</si>
  <si>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</si>
  <si>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</si>
  <si>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</si>
  <si>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</si>
  <si>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</si>
  <si>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</si>
  <si>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</si>
  <si>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</si>
  <si>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</si>
  <si>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</si>
  <si>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</si>
  <si>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</si>
  <si>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</si>
  <si>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</si>
  <si>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</si>
  <si>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</si>
  <si>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</si>
  <si>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</si>
  <si>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</si>
  <si>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</si>
  <si>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</si>
  <si>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</si>
  <si>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</si>
  <si>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</si>
  <si>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</si>
  <si>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</si>
  <si>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</si>
  <si>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</si>
  <si>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</si>
  <si>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</si>
  <si>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</si>
  <si>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</si>
  <si>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</si>
  <si>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</si>
  <si>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</si>
  <si>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</si>
  <si>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</si>
  <si>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</si>
  <si>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</si>
  <si>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</si>
  <si>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</si>
  <si>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</si>
  <si>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</si>
  <si>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</si>
  <si>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</si>
  <si>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</si>
  <si>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</si>
  <si>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</si>
  <si>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</si>
  <si>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</si>
  <si>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</si>
  <si>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</si>
  <si>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</si>
  <si>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</si>
  <si>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</si>
  <si>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</si>
  <si>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</si>
  <si>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</si>
  <si>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</si>
  <si>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</si>
  <si>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</si>
  <si>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</si>
  <si>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</si>
  <si>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</si>
  <si>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</si>
  <si>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</si>
  <si>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</si>
  <si>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</si>
  <si>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</si>
  <si>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</si>
  <si>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</si>
  <si>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</si>
  <si>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</si>
  <si>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</si>
  <si>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</si>
  <si>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</si>
  <si>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</si>
  <si>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</si>
  <si>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</si>
  <si>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</si>
  <si>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</si>
  <si>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</si>
  <si>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</si>
  <si>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</si>
  <si>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</si>
  <si>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</si>
  <si>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</si>
  <si>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</si>
  <si>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</si>
  <si>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</si>
  <si>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</si>
  <si>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</si>
  <si>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</si>
  <si>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</si>
  <si>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</si>
  <si>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</si>
  <si>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</si>
  <si>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</si>
  <si>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</si>
  <si>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</si>
  <si>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</si>
  <si>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</si>
  <si>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</si>
  <si>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</si>
  <si>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</si>
  <si>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</si>
  <si>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</si>
  <si>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</si>
  <si>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</si>
  <si>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</si>
  <si>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</si>
  <si>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</si>
  <si>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</si>
  <si>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</si>
  <si>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</si>
  <si>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</si>
  <si>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</si>
  <si>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</si>
  <si>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</si>
  <si>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</si>
  <si>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</si>
  <si>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</si>
  <si>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</si>
  <si>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</si>
  <si>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</si>
  <si>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</si>
  <si>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</si>
  <si>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</si>
  <si>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</si>
  <si>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</si>
  <si>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</si>
  <si>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</si>
  <si>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</si>
  <si>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</si>
  <si>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</si>
  <si>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</si>
  <si>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</si>
  <si>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</si>
  <si>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</si>
  <si>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</si>
  <si>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</si>
  <si>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</si>
  <si>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</si>
  <si>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</si>
  <si>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</si>
  <si>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</si>
  <si>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</si>
  <si>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</si>
  <si>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</si>
  <si>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</si>
  <si>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</si>
  <si>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</si>
  <si>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</si>
  <si>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</si>
  <si>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</si>
  <si>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</si>
  <si>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</si>
  <si>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</si>
  <si>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</si>
  <si>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</si>
  <si>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</si>
  <si>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</si>
  <si>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</si>
  <si>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</si>
  <si>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</si>
  <si>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</si>
  <si>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</si>
  <si>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</si>
  <si>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</si>
  <si>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</si>
  <si>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</si>
  <si>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</si>
  <si>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</si>
  <si>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</si>
  <si>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</si>
  <si>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</si>
  <si>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</si>
  <si>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</si>
  <si>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</si>
  <si>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</si>
  <si>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</si>
  <si>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</si>
  <si>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</si>
  <si>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</si>
  <si>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</si>
  <si>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</si>
  <si>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</si>
  <si>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</si>
  <si>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</si>
  <si>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</si>
  <si>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</si>
  <si>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</si>
  <si>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</si>
  <si>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</si>
  <si>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</si>
  <si>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</si>
  <si>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</si>
  <si>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</si>
  <si>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</si>
  <si>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</si>
  <si>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</si>
  <si>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</si>
  <si>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</si>
  <si>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</si>
  <si>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</si>
  <si>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</si>
  <si>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</si>
  <si>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</si>
  <si>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</si>
  <si>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</si>
  <si>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</si>
  <si>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</si>
  <si>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</si>
  <si>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</si>
  <si>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</si>
  <si>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</si>
  <si>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</si>
  <si>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</si>
  <si>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</si>
  <si>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</si>
  <si>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</si>
  <si>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</si>
  <si>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</si>
  <si>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</si>
  <si>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</si>
  <si>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</si>
  <si>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</si>
  <si>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</si>
  <si>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</si>
  <si>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</si>
  <si>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</si>
  <si>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</si>
  <si>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</si>
  <si>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</si>
  <si>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</si>
  <si>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</si>
  <si>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</si>
  <si>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</si>
  <si>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</si>
  <si>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</si>
  <si>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</si>
  <si>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</si>
  <si>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</si>
  <si>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</si>
  <si>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</si>
  <si>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</si>
  <si>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</si>
  <si>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</si>
  <si>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</si>
  <si>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</si>
  <si>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</si>
  <si>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</si>
  <si>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</si>
  <si>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</si>
  <si>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</si>
  <si>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</si>
  <si>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</si>
  <si>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</si>
  <si>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</si>
  <si>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</si>
  <si>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</si>
  <si>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</si>
  <si>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</si>
  <si>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</si>
  <si>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</si>
  <si>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</si>
  <si>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</si>
  <si>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</si>
  <si>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</si>
  <si>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</si>
  <si>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</si>
  <si>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</si>
  <si>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</si>
  <si>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</si>
  <si>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</si>
  <si>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</si>
  <si>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</si>
  <si>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</si>
  <si>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</si>
  <si>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</si>
  <si>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</si>
  <si>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</si>
  <si>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</si>
  <si>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</si>
  <si>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</si>
  <si>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</si>
  <si>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</si>
  <si>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</si>
  <si>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</si>
  <si>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</si>
  <si>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</si>
  <si>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</si>
  <si>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</si>
  <si>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</si>
  <si>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</si>
  <si>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</si>
  <si>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</si>
  <si>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</si>
  <si>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</si>
  <si>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</si>
  <si>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</si>
  <si>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</si>
  <si>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</si>
  <si>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</si>
  <si>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</si>
  <si>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</si>
  <si>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</si>
  <si>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</si>
  <si>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</si>
  <si>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</si>
  <si>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</si>
  <si>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</si>
  <si>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</si>
  <si>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</si>
  <si>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</si>
  <si>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</si>
  <si>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</si>
  <si>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</si>
  <si>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</si>
  <si>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</si>
  <si>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</si>
  <si>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</si>
  <si>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</si>
  <si>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</si>
  <si>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</si>
  <si>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</si>
  <si>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</si>
  <si>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</si>
  <si>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</si>
  <si>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</si>
  <si>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</si>
  <si>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</si>
  <si>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</si>
  <si>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</si>
  <si>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</si>
  <si>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</si>
  <si>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</si>
  <si>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</si>
  <si>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</si>
  <si>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</si>
  <si>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</si>
  <si>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</si>
  <si>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</si>
  <si>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</si>
  <si>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</si>
  <si>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</si>
  <si>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</si>
  <si>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</si>
  <si>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</si>
  <si>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</si>
  <si>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</si>
  <si>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</si>
  <si>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</si>
  <si>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</si>
  <si>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</si>
  <si>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</si>
  <si>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</si>
  <si>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</si>
  <si>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</si>
  <si>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</si>
  <si>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</si>
  <si>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</si>
  <si>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</si>
  <si>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</si>
  <si>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</si>
  <si>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</si>
  <si>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</si>
  <si>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</si>
  <si>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</si>
  <si>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</si>
  <si>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</si>
  <si>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</si>
  <si>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</si>
  <si>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</si>
  <si>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</si>
  <si>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</si>
  <si>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</si>
  <si>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</si>
  <si>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</si>
  <si>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</si>
  <si>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</si>
  <si>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</si>
  <si>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</si>
  <si>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</si>
  <si>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</si>
  <si>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</si>
  <si>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</si>
  <si>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</si>
  <si>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</si>
  <si>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</si>
  <si>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</si>
  <si>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</si>
  <si>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</si>
  <si>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</si>
  <si>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</si>
  <si>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</si>
  <si>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</si>
  <si>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</si>
  <si>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</si>
  <si>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</si>
  <si>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</si>
  <si>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</si>
  <si>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</si>
  <si>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</si>
  <si>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</si>
  <si>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</si>
  <si>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</si>
  <si>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</si>
  <si>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</si>
  <si>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</si>
  <si>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</si>
  <si>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</si>
  <si>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</si>
  <si>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</si>
  <si>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</si>
  <si>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</si>
  <si>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</si>
  <si>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</si>
  <si>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</si>
  <si>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</si>
  <si>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</si>
  <si>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</si>
  <si>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</si>
  <si>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</si>
  <si>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</si>
  <si>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</si>
  <si>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</si>
  <si>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</si>
  <si>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</si>
  <si>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</si>
  <si>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</si>
  <si>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</si>
  <si>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</si>
  <si>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</si>
  <si>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</si>
  <si>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</si>
  <si>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</si>
  <si>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</si>
  <si>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</si>
  <si>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</si>
  <si>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</si>
  <si>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</si>
  <si>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</si>
  <si>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</si>
  <si>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</si>
  <si>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</si>
  <si>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</si>
  <si>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</si>
  <si>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</si>
  <si>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</si>
  <si>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</si>
  <si>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</si>
  <si>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</si>
  <si>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</si>
  <si>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</si>
  <si>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</si>
  <si>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</si>
  <si>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</si>
  <si>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</si>
  <si>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</si>
  <si>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</si>
  <si>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</si>
  <si>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</si>
  <si>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</si>
  <si>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</si>
  <si>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</si>
  <si>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</si>
  <si>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</si>
  <si>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</si>
  <si>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</si>
  <si>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</si>
  <si>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</si>
  <si>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</si>
  <si>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</si>
  <si>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</si>
  <si>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</si>
  <si>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</si>
  <si>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</si>
  <si>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</si>
  <si>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</si>
  <si>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</si>
  <si>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</si>
  <si>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</si>
  <si>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</si>
  <si>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</si>
  <si>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</si>
  <si>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</si>
  <si>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</si>
  <si>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</si>
  <si>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</si>
  <si>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</si>
  <si>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</si>
  <si>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</si>
  <si>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</si>
  <si>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</si>
  <si>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</si>
  <si>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</si>
  <si>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</si>
  <si>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</si>
  <si>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</si>
  <si>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</si>
  <si>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</si>
  <si>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</si>
  <si>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</si>
  <si>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</si>
  <si>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</si>
  <si>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</si>
  <si>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</si>
  <si>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</si>
  <si>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</si>
  <si>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</si>
  <si>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</si>
  <si>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</si>
  <si>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</si>
  <si>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</si>
  <si>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</si>
  <si>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</si>
  <si>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</si>
  <si>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</si>
  <si>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</si>
  <si>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</si>
  <si>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</si>
  <si>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</si>
  <si>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</si>
  <si>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</si>
  <si>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</si>
  <si>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</si>
  <si>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</si>
  <si>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</si>
  <si>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</si>
  <si>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</si>
  <si>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</si>
  <si>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</si>
  <si>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</si>
  <si>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</si>
  <si>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</si>
  <si>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</si>
  <si>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</si>
  <si>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</si>
  <si>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</si>
  <si>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</si>
  <si>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</si>
  <si>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</si>
  <si>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</si>
  <si>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</si>
  <si>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</si>
  <si>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</si>
  <si>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</si>
  <si>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</si>
  <si>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</si>
  <si>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</si>
  <si>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</si>
  <si>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</si>
  <si>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</si>
  <si>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</si>
  <si>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</si>
  <si>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</si>
  <si>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</si>
  <si>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</si>
  <si>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</si>
  <si>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</si>
  <si>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</si>
  <si>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</si>
  <si>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</si>
  <si>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</si>
  <si>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</si>
  <si>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</si>
  <si>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</si>
  <si>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</si>
  <si>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</si>
  <si>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</si>
  <si>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</si>
  <si>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</si>
  <si>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</si>
  <si>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</si>
  <si>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</si>
  <si>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</si>
  <si>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</si>
  <si>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</si>
  <si>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</si>
  <si>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</si>
  <si>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</si>
  <si>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</si>
  <si>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</si>
  <si>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</si>
  <si>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</si>
  <si>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</si>
  <si>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</si>
  <si>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</si>
  <si>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</si>
  <si>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</si>
  <si>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</si>
  <si>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</si>
  <si>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</si>
  <si>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</si>
  <si>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</si>
  <si>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</si>
  <si>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</si>
  <si>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</si>
  <si>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</si>
  <si>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</si>
  <si>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</si>
  <si>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</si>
  <si>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</si>
  <si>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</si>
  <si>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</si>
  <si>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</si>
  <si>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</si>
  <si>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</si>
  <si>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</si>
  <si>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</si>
  <si>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</si>
  <si>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</si>
  <si>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</si>
  <si>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</si>
  <si>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</si>
  <si>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</si>
  <si>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</si>
  <si>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</si>
  <si>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</si>
  <si>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</si>
  <si>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</si>
  <si>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</si>
  <si>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</si>
  <si>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</si>
  <si>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</si>
  <si>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</si>
  <si>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</si>
  <si>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</si>
  <si>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</si>
  <si>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</si>
  <si>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</si>
  <si>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</si>
  <si>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</si>
  <si>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</si>
  <si>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</si>
  <si>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</si>
  <si>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</si>
  <si>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</si>
  <si>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</si>
  <si>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</si>
  <si>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</si>
  <si>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</si>
  <si>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</si>
  <si>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</si>
  <si>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</si>
  <si>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</si>
  <si>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</si>
  <si>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</si>
  <si>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</si>
  <si>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</si>
  <si>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</si>
  <si>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</si>
  <si>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</si>
  <si>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</si>
  <si>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</si>
  <si>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</si>
  <si>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</si>
  <si>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</si>
  <si>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</si>
  <si>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</si>
  <si>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</si>
  <si>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</si>
  <si>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</si>
  <si>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</si>
  <si>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</si>
  <si>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</si>
  <si>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</si>
  <si>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</si>
  <si>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</si>
  <si>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</si>
  <si>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</si>
  <si>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</si>
  <si>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</si>
  <si>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</si>
  <si>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</si>
  <si>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</si>
  <si>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</si>
  <si>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</si>
  <si>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</si>
  <si>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</si>
  <si>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</si>
  <si>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</si>
  <si>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</si>
  <si>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</si>
  <si>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</si>
  <si>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</si>
  <si>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</si>
  <si>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</si>
  <si>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</si>
  <si>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</si>
  <si>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</si>
  <si>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</si>
  <si>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</si>
  <si>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</si>
  <si>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</si>
  <si>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</si>
  <si>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</si>
  <si>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</si>
  <si>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</si>
  <si>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</si>
  <si>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</si>
  <si>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</si>
  <si>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</si>
  <si>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</si>
  <si>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</si>
  <si>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</si>
  <si>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</si>
  <si>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</si>
  <si>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</si>
  <si>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</si>
  <si>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</si>
  <si>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</si>
  <si>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</si>
  <si>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</si>
  <si>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</si>
  <si>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</si>
  <si>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</si>
  <si>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</si>
  <si>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</si>
  <si>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</si>
  <si>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</si>
  <si>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</si>
  <si>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</si>
  <si>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</si>
  <si>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</si>
  <si>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</si>
  <si>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</si>
  <si>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</si>
  <si>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</si>
  <si>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</si>
  <si>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</si>
  <si>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</si>
  <si>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</si>
  <si>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</si>
  <si>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</si>
  <si>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</si>
  <si>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</si>
  <si>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</si>
  <si>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</si>
  <si>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</si>
  <si>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</si>
  <si>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</si>
  <si>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</si>
  <si>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</si>
  <si>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</si>
  <si>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</si>
  <si>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</si>
  <si>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</si>
  <si>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</si>
  <si>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</si>
  <si>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</si>
  <si>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</si>
  <si>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</si>
  <si>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</si>
  <si>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</si>
  <si>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</si>
  <si>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</si>
  <si>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</si>
  <si>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</si>
  <si>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</si>
  <si>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</si>
  <si>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</si>
  <si>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</si>
  <si>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</si>
  <si>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</si>
  <si>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</si>
  <si>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</si>
  <si>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</si>
  <si>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</si>
  <si>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</si>
  <si>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</si>
  <si>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</si>
  <si>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</si>
  <si>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</si>
  <si>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</si>
  <si>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</si>
  <si>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</si>
  <si>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</si>
  <si>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</si>
  <si>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</si>
  <si>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</si>
  <si>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</si>
  <si>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</si>
  <si>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</si>
  <si>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</si>
  <si>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</si>
  <si>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</si>
  <si>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</si>
  <si>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</si>
  <si>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</si>
  <si>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</si>
  <si>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</si>
  <si>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</si>
  <si>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</si>
  <si>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</si>
  <si>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</si>
  <si>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</si>
  <si>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</si>
  <si>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</si>
  <si>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</si>
  <si>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</si>
  <si>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</si>
  <si>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</si>
  <si>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</si>
  <si>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</si>
  <si>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</si>
  <si>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</si>
  <si>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</si>
  <si>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</si>
  <si>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</si>
  <si>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</si>
  <si>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</si>
  <si>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</si>
  <si>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</si>
  <si>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</si>
  <si>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</si>
  <si>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</si>
  <si>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</si>
  <si>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</si>
  <si>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</si>
  <si>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</si>
  <si>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</si>
  <si>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</si>
  <si>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</si>
  <si>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</si>
  <si>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</si>
  <si>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</si>
  <si>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</si>
  <si>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</si>
  <si>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</si>
  <si>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</si>
  <si>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</si>
  <si>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</si>
  <si>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</si>
  <si>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</si>
  <si>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</si>
  <si>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</si>
  <si>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</si>
  <si>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</si>
  <si>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</si>
  <si>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</si>
  <si>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</si>
  <si>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</si>
  <si>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</si>
  <si>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</si>
  <si>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</si>
  <si>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</si>
  <si>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</si>
  <si>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</si>
  <si>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</si>
  <si>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</si>
  <si>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</si>
  <si>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</si>
  <si>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</si>
  <si>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</si>
  <si>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</si>
  <si>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</si>
  <si>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</si>
  <si>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</si>
  <si>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</si>
  <si>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</si>
  <si>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</si>
  <si>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</si>
  <si>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</si>
  <si>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</si>
  <si>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</si>
  <si>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</si>
  <si>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</si>
  <si>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</si>
  <si>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</si>
  <si>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</si>
  <si>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</si>
  <si>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</si>
  <si>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</si>
  <si>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</si>
  <si>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</si>
  <si>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</si>
  <si>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</si>
  <si>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</si>
  <si>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</si>
  <si>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</si>
  <si>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</si>
  <si>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</si>
  <si>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</si>
  <si>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</si>
  <si>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</si>
  <si>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</si>
  <si>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</si>
  <si>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</si>
  <si>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</si>
  <si>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</si>
  <si>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</si>
  <si>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</si>
  <si>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</si>
  <si>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</si>
  <si>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</si>
  <si>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</si>
  <si>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</si>
  <si>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</si>
  <si>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</si>
  <si>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</si>
  <si>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</si>
  <si>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</si>
  <si>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</si>
  <si>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</si>
  <si>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</si>
  <si>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</si>
  <si>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</si>
  <si>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</si>
  <si>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</si>
  <si>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</si>
  <si>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</si>
  <si>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</si>
  <si>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</si>
  <si>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</si>
  <si>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</si>
  <si>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</si>
  <si>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</si>
  <si>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</si>
  <si>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</si>
  <si>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</si>
  <si>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</si>
  <si>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</si>
  <si>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</si>
  <si>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</si>
  <si>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</si>
  <si>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</si>
  <si>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</si>
  <si>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</si>
  <si>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</si>
  <si>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</si>
  <si>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</si>
  <si>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</si>
  <si>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</si>
  <si>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</si>
  <si>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</si>
  <si>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</si>
  <si>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</si>
  <si>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</si>
  <si>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</si>
  <si>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</si>
  <si>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</si>
  <si>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</si>
  <si>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</si>
  <si>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</si>
  <si>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</si>
  <si>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</si>
  <si>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</si>
  <si>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</si>
  <si>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</si>
  <si>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</si>
  <si>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</si>
  <si>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</si>
  <si>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</si>
  <si>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</si>
  <si>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</si>
  <si>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</si>
  <si>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</si>
  <si>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</si>
  <si>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</si>
  <si>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</si>
  <si>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</si>
  <si>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</si>
  <si>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</si>
  <si>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</si>
  <si>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</si>
  <si>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</si>
  <si>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</si>
  <si>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</si>
  <si>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</si>
  <si>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</si>
  <si>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</si>
  <si>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</si>
  <si>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</si>
  <si>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</si>
  <si>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</si>
  <si>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</si>
  <si>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</si>
  <si>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</si>
  <si>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</si>
  <si>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</si>
  <si>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</si>
  <si>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</si>
  <si>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</si>
  <si>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</si>
  <si>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</si>
  <si>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</si>
  <si>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</si>
  <si>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</si>
  <si>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</si>
  <si>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</si>
  <si>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</si>
  <si>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</si>
  <si>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</si>
  <si>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</si>
  <si>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</si>
  <si>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</si>
  <si>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</si>
  <si>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</si>
  <si>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</si>
  <si>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</si>
  <si>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</si>
  <si>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</si>
  <si>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</si>
  <si>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</si>
  <si>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</si>
  <si>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</si>
  <si>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</si>
  <si>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</si>
  <si>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</si>
  <si>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</si>
  <si>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</si>
  <si>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</si>
  <si>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</si>
  <si>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</si>
  <si>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</si>
  <si>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</si>
  <si>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</si>
  <si>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</si>
  <si>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</si>
  <si>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</si>
  <si>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</si>
  <si>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</si>
  <si>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</si>
  <si>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</si>
  <si>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</si>
  <si>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</si>
  <si>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</si>
  <si>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</si>
  <si>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</si>
  <si>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</si>
  <si>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</si>
  <si>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</si>
  <si>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</si>
  <si>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</si>
  <si>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</si>
  <si>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</si>
  <si>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</si>
  <si>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</si>
  <si>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</si>
  <si>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</si>
  <si>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</si>
  <si>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</si>
  <si>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</si>
  <si>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</si>
  <si>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</si>
  <si>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</si>
  <si>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</si>
  <si>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</si>
  <si>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</si>
  <si>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</si>
  <si>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</si>
  <si>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</si>
  <si>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</si>
  <si>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</si>
  <si>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</si>
  <si>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</si>
  <si>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</si>
  <si>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</si>
  <si>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</si>
  <si>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</si>
  <si>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</si>
  <si>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</si>
  <si>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</si>
  <si>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</si>
  <si>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</si>
  <si>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</si>
  <si>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</si>
  <si>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</si>
  <si>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</si>
  <si>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</si>
  <si>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</si>
  <si>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</si>
  <si>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</si>
  <si>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</si>
  <si>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</si>
  <si>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</si>
  <si>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</si>
  <si>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</si>
  <si>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</si>
  <si>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</si>
  <si>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</si>
  <si>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</si>
  <si>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</si>
  <si>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</si>
  <si>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</si>
  <si>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</si>
  <si>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</si>
  <si>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</si>
  <si>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</si>
  <si>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</si>
  <si>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</si>
  <si>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</si>
  <si>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</si>
  <si>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</si>
  <si>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</si>
  <si>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</si>
  <si>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</si>
  <si>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</si>
  <si>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</si>
  <si>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</si>
  <si>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</si>
  <si>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</si>
  <si>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</si>
  <si>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</si>
  <si>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</si>
  <si>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</si>
  <si>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</si>
  <si>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</si>
  <si>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</si>
  <si>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</si>
  <si>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</si>
  <si>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</si>
  <si>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</si>
  <si>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</si>
  <si>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</si>
  <si>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</si>
  <si>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</si>
  <si>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</si>
  <si>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</si>
  <si>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</si>
  <si>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</si>
  <si>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</si>
  <si>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</si>
  <si>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</si>
  <si>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</si>
  <si>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</si>
  <si>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</si>
  <si>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</si>
  <si>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</si>
  <si>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</si>
  <si>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</si>
  <si>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</si>
  <si>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</si>
  <si>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</si>
  <si>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</si>
  <si>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</si>
  <si>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</si>
  <si>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</si>
  <si>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</si>
  <si>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</si>
  <si>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</si>
  <si>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</si>
  <si>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</si>
  <si>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</si>
  <si>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</si>
  <si>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</si>
  <si>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</si>
  <si>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</si>
  <si>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</si>
  <si>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</si>
  <si>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</si>
  <si>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</si>
  <si>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</si>
  <si>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</si>
  <si>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</si>
  <si>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</si>
  <si>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</si>
  <si>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</si>
  <si>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</si>
  <si>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</si>
  <si>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</si>
  <si>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</si>
  <si>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</si>
  <si>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</si>
  <si>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</si>
  <si>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</si>
  <si>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</si>
  <si>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</si>
  <si>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</si>
  <si>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</si>
  <si>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</si>
  <si>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</si>
  <si>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</si>
  <si>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</si>
  <si>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</si>
  <si>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</si>
  <si>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</si>
  <si>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</si>
  <si>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</si>
  <si>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</si>
  <si>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</si>
  <si>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</si>
  <si>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</si>
  <si>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</si>
  <si>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</si>
  <si>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</si>
  <si>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</si>
  <si>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</si>
  <si>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</si>
  <si>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</si>
  <si>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</si>
  <si>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</si>
  <si>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</si>
  <si>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</si>
  <si>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</si>
  <si>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</si>
  <si>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</si>
  <si>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</si>
  <si>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</si>
  <si>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</si>
  <si>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</si>
  <si>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</si>
  <si>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</si>
  <si>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</si>
  <si>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</si>
  <si>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</si>
  <si>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</si>
  <si>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</si>
  <si>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</si>
  <si>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</si>
  <si>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</si>
  <si>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</si>
  <si>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</si>
  <si>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</si>
  <si>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</si>
  <si>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</si>
  <si>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</si>
  <si>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</si>
  <si>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</si>
  <si>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</si>
  <si>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</si>
  <si>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</si>
  <si>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</si>
  <si>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</si>
  <si>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</si>
  <si>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</si>
  <si>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</si>
  <si>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</si>
  <si>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</si>
  <si>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</si>
  <si>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</si>
  <si>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</si>
  <si>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</si>
  <si>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</si>
  <si>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</si>
  <si>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</si>
  <si>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</si>
  <si>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</si>
  <si>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</si>
  <si>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</si>
  <si>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</si>
  <si>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</si>
  <si>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</si>
  <si>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</si>
  <si>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</si>
  <si>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</si>
  <si>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</si>
  <si>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</si>
  <si>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</si>
  <si>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</si>
  <si>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</si>
  <si>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</si>
  <si>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</si>
  <si>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</si>
  <si>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</si>
  <si>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</si>
  <si>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</si>
  <si>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</si>
  <si>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</si>
  <si>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</si>
  <si>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</si>
  <si>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</si>
  <si>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</si>
  <si>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</si>
  <si>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</si>
  <si>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</si>
  <si>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</si>
  <si>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</si>
  <si>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</si>
  <si>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</si>
  <si>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</si>
  <si>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</si>
  <si>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</si>
  <si>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</si>
  <si>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</si>
  <si>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</si>
  <si>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</si>
  <si>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</si>
  <si>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</si>
  <si>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</si>
  <si>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</si>
  <si>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</si>
  <si>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</si>
  <si>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</si>
  <si>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</si>
  <si>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</si>
  <si>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</si>
  <si>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</si>
  <si>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</si>
  <si>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</si>
  <si>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</si>
  <si>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</si>
  <si>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</si>
  <si>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</si>
  <si>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</si>
  <si>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</si>
  <si>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</si>
  <si>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</si>
  <si>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</si>
  <si>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</si>
  <si>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</si>
  <si>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</si>
  <si>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</si>
  <si>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</si>
  <si>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</si>
  <si>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</si>
  <si>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</si>
  <si>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</si>
  <si>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</si>
  <si>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</si>
  <si>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</si>
  <si>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</si>
  <si>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</si>
  <si>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</si>
  <si>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</si>
  <si>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</si>
  <si>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</si>
  <si>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</si>
  <si>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</si>
  <si>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</si>
  <si>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</si>
  <si>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</si>
  <si>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</si>
  <si>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</si>
  <si>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</si>
  <si>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</si>
  <si>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</si>
  <si>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</si>
  <si>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</si>
  <si>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</si>
  <si>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</si>
  <si>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</si>
  <si>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</si>
  <si>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</si>
  <si>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</si>
  <si>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</si>
  <si>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</si>
  <si>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</si>
  <si>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</si>
  <si>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</si>
  <si>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</si>
  <si>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</si>
  <si>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</si>
  <si>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</si>
  <si>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</si>
  <si>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</si>
  <si>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</si>
  <si>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</si>
  <si>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</si>
  <si>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</si>
  <si>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</si>
  <si>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</si>
  <si>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</si>
  <si>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</si>
  <si>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</si>
  <si>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</si>
  <si>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</si>
  <si>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</si>
  <si>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</si>
  <si>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</si>
  <si>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</si>
  <si>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</si>
  <si>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</si>
  <si>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</si>
  <si>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</si>
  <si>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</si>
  <si>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</si>
  <si>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</si>
  <si>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</si>
  <si>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</si>
  <si>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</si>
  <si>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</si>
  <si>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</si>
  <si>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</si>
  <si>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</si>
  <si>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</si>
  <si>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</si>
  <si>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</si>
  <si>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</si>
  <si>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</si>
  <si>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</si>
  <si>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</si>
  <si>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</si>
  <si>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</si>
  <si>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</si>
  <si>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</si>
  <si>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</si>
  <si>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</si>
  <si>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</si>
  <si>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</si>
  <si>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</si>
  <si>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</si>
  <si>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</si>
  <si>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</si>
  <si>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</si>
  <si>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</si>
  <si>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</si>
  <si>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</si>
  <si>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</si>
  <si>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</si>
  <si>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</si>
  <si>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</si>
  <si>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</si>
  <si>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</si>
  <si>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</si>
  <si>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</si>
  <si>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</si>
  <si>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</si>
  <si>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</si>
  <si>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</si>
  <si>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</si>
  <si>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</si>
  <si>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</si>
  <si>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</si>
  <si>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</si>
  <si>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</si>
  <si>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</si>
  <si>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</si>
  <si>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</si>
  <si>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</si>
  <si>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</si>
  <si>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</si>
  <si>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</si>
  <si>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</si>
  <si>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</si>
  <si>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</si>
  <si>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</si>
  <si>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</si>
  <si>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</si>
  <si>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</si>
  <si>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</si>
  <si>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</si>
  <si>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</si>
  <si>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</si>
  <si>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</si>
  <si>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</si>
  <si>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</si>
  <si>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</si>
  <si>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</si>
  <si>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</si>
  <si>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</si>
  <si>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</si>
  <si>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</si>
  <si>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</si>
  <si>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</si>
  <si>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</si>
  <si>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</si>
  <si>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</si>
  <si>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</si>
  <si>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</si>
  <si>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</si>
  <si>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</si>
  <si>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</si>
  <si>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</si>
  <si>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</si>
  <si>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</si>
  <si>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</si>
  <si>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</si>
  <si>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</si>
  <si>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</si>
  <si>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</si>
  <si>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</si>
  <si>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</si>
  <si>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</si>
  <si>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</si>
  <si>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</si>
  <si>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</si>
  <si>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</si>
  <si>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</si>
  <si>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</si>
  <si>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</si>
  <si>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</si>
  <si>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</si>
  <si>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</si>
  <si>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</si>
  <si>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</si>
  <si>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</si>
  <si>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</si>
  <si>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</si>
  <si>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</si>
  <si>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</si>
  <si>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</si>
  <si>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</si>
  <si>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</si>
  <si>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</si>
  <si>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</si>
  <si>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</si>
  <si>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</si>
  <si>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</si>
  <si>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</si>
  <si>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</si>
  <si>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</si>
  <si>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</si>
  <si>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</si>
  <si>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</si>
  <si>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</si>
  <si>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</si>
  <si>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</si>
  <si>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</si>
  <si>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</si>
  <si>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</si>
  <si>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</si>
  <si>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</si>
  <si>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</si>
  <si>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</si>
  <si>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</si>
  <si>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</si>
  <si>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</si>
  <si>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</si>
  <si>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</si>
  <si>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</si>
  <si>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</si>
  <si>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</si>
  <si>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</si>
  <si>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</si>
  <si>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</si>
  <si>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</si>
  <si>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</si>
  <si>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</si>
  <si>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</si>
  <si>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</si>
  <si>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</si>
  <si>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</si>
  <si>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</si>
  <si>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</si>
  <si>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</si>
  <si>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</si>
  <si>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</si>
  <si>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</si>
  <si>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</si>
  <si>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</si>
  <si>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</si>
  <si>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</si>
  <si>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</si>
  <si>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</si>
  <si>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</si>
  <si>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</si>
  <si>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</si>
  <si>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</si>
  <si>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</si>
  <si>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</si>
  <si>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</si>
  <si>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</si>
  <si>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</si>
  <si>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</si>
  <si>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</si>
  <si>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</si>
  <si>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</si>
  <si>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</si>
  <si>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</si>
  <si>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</si>
  <si>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</si>
  <si>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</si>
  <si>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</si>
  <si>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</si>
  <si>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</si>
  <si>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</si>
  <si>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</si>
  <si>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</si>
  <si>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</si>
  <si>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</si>
  <si>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</si>
  <si>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</si>
  <si>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</si>
  <si>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</si>
  <si>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</si>
  <si>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</si>
  <si>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</si>
  <si>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</si>
  <si>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</si>
  <si>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</si>
  <si>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</si>
  <si>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</si>
  <si>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</si>
  <si>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</si>
  <si>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</si>
  <si>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</si>
  <si>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</si>
  <si>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</si>
  <si>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</si>
  <si>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</si>
  <si>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</si>
  <si>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</si>
  <si>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</si>
  <si>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</si>
  <si>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</si>
  <si>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</si>
  <si>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</si>
  <si>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</si>
  <si>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</si>
  <si>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</si>
  <si>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</si>
  <si>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</si>
  <si>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</si>
  <si>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</si>
  <si>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</si>
  <si>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</si>
  <si>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</si>
  <si>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</si>
  <si>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</si>
  <si>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</si>
  <si>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</si>
  <si>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</si>
  <si>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</si>
  <si>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</si>
  <si>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</si>
  <si>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</si>
  <si>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</si>
  <si>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</si>
  <si>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</si>
  <si>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</si>
  <si>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</si>
  <si>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</si>
  <si>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</si>
  <si>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</si>
  <si>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</si>
  <si>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</si>
  <si>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</si>
  <si>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</si>
  <si>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</si>
  <si>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</si>
  <si>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</si>
  <si>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</si>
  <si>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</si>
  <si>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</si>
  <si>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</si>
  <si>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</si>
  <si>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</si>
  <si>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</si>
  <si>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</si>
  <si>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</si>
  <si>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</si>
  <si>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</si>
  <si>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</si>
  <si>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</si>
  <si>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</si>
  <si>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</si>
  <si>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</si>
  <si>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</si>
  <si>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</si>
  <si>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</si>
  <si>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</si>
  <si>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</si>
  <si>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</si>
  <si>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</si>
  <si>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</si>
  <si>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</si>
  <si>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</si>
  <si>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</si>
  <si>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</si>
  <si>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</si>
  <si>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</si>
  <si>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</si>
  <si>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</si>
  <si>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</si>
  <si>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</si>
  <si>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</si>
  <si>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</si>
  <si>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</si>
  <si>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</si>
  <si>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</si>
  <si>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</si>
  <si>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</si>
  <si>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</si>
  <si>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</si>
  <si>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</si>
  <si>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</si>
  <si>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</si>
  <si>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</si>
  <si>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</si>
  <si>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</si>
  <si>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</si>
  <si>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</si>
  <si>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</si>
  <si>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</si>
  <si>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</si>
  <si>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</si>
  <si>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</si>
  <si>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</si>
  <si>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</si>
  <si>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</si>
  <si>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</si>
  <si>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</si>
  <si>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</si>
  <si>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</si>
  <si>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</si>
  <si>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</si>
  <si>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</si>
  <si>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</si>
  <si>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</si>
  <si>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</si>
  <si>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</si>
  <si>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</si>
  <si>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</si>
  <si>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</si>
  <si>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</si>
  <si>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</si>
  <si>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</si>
  <si>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</si>
  <si>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</si>
  <si>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</si>
  <si>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</si>
  <si>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</si>
  <si>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</si>
  <si>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</si>
  <si>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</si>
  <si>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</si>
  <si>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</si>
  <si>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</si>
  <si>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</si>
  <si>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</si>
  <si>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</si>
  <si>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</si>
  <si>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</si>
  <si>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</si>
  <si>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</si>
  <si>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</si>
  <si>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</si>
  <si>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</si>
  <si>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</si>
  <si>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</si>
  <si>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</si>
  <si>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</si>
  <si>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</si>
  <si>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</si>
  <si>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</si>
  <si>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</si>
  <si>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</si>
  <si>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</si>
  <si>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</si>
  <si>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</si>
  <si>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</si>
  <si>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</si>
  <si>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</si>
  <si>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</si>
  <si>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</si>
  <si>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</si>
  <si>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</si>
  <si>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</si>
  <si>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</si>
  <si>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</si>
  <si>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</si>
  <si>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</si>
  <si>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</si>
  <si>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</si>
  <si>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</si>
  <si>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</si>
  <si>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</si>
  <si>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</si>
  <si>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</si>
  <si>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</si>
  <si>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</si>
  <si>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</si>
  <si>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</si>
  <si>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</si>
  <si>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</si>
  <si>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</si>
  <si>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</si>
  <si>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</si>
  <si>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</si>
  <si>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</si>
  <si>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</si>
  <si>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</si>
  <si>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</si>
  <si>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</si>
  <si>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</si>
  <si>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</si>
  <si>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</si>
  <si>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</si>
  <si>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</si>
  <si>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</si>
  <si>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</si>
  <si>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</si>
  <si>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</si>
  <si>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</si>
  <si>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</si>
  <si>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</si>
  <si>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</si>
  <si>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</si>
  <si>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</si>
  <si>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</si>
  <si>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</si>
  <si>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</si>
  <si>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</si>
  <si>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</si>
  <si>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</si>
  <si>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</si>
  <si>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</si>
  <si>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</si>
  <si>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</si>
  <si>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</si>
  <si>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</si>
  <si>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</si>
  <si>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</si>
  <si>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</si>
  <si>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</si>
  <si>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</si>
  <si>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</si>
  <si>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</si>
  <si>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</si>
  <si>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</si>
  <si>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</si>
  <si>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</si>
  <si>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</si>
  <si>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</si>
  <si>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</si>
  <si>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</si>
  <si>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</si>
  <si>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</si>
  <si>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</si>
  <si>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</si>
  <si>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</si>
  <si>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</si>
  <si>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</si>
  <si>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</si>
  <si>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</si>
  <si>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</si>
  <si>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</si>
  <si>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</si>
  <si>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</si>
  <si>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</si>
  <si>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</si>
  <si>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</si>
  <si>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</si>
  <si>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</si>
  <si>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</si>
  <si>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</si>
  <si>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</si>
  <si>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</si>
  <si>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</si>
  <si>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</si>
  <si>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</si>
  <si>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</si>
  <si>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</si>
  <si>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</si>
  <si>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</si>
  <si>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</si>
  <si>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</si>
  <si>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</si>
  <si>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</si>
  <si>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</si>
  <si>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</si>
  <si>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</si>
  <si>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</si>
  <si>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</si>
  <si>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</si>
  <si>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</si>
  <si>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</si>
  <si>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</si>
  <si>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</si>
  <si>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</si>
  <si>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</si>
  <si>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</si>
  <si>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</si>
  <si>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</si>
  <si>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</si>
  <si>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</si>
  <si>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</si>
  <si>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</si>
  <si>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</si>
  <si>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</si>
  <si>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</si>
  <si>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</si>
  <si>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</si>
  <si>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</si>
  <si>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</si>
  <si>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</si>
  <si>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</si>
  <si>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</si>
  <si>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</si>
  <si>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</si>
  <si>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</si>
  <si>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</si>
  <si>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</si>
  <si>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</si>
  <si>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</si>
  <si>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</si>
  <si>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</si>
  <si>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</si>
  <si>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</si>
  <si>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</si>
  <si>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</si>
  <si>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</si>
  <si>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</si>
  <si>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</si>
  <si>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</si>
  <si>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</si>
  <si>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</si>
  <si>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</si>
  <si>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</si>
  <si>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</si>
  <si>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</si>
  <si>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</si>
  <si>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</si>
  <si>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</si>
  <si>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</si>
  <si>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</si>
  <si>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</si>
  <si>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</si>
  <si>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</si>
  <si>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</si>
  <si>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</si>
  <si>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</si>
  <si>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</si>
  <si>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</si>
  <si>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</si>
  <si>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</si>
  <si>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</si>
  <si>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</si>
  <si>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</si>
  <si>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</si>
  <si>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</si>
  <si>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</si>
  <si>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</si>
  <si>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</si>
  <si>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</si>
  <si>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</si>
  <si>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</si>
  <si>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</si>
  <si>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</si>
  <si>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</si>
  <si>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</si>
  <si>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</si>
  <si>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</si>
  <si>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</si>
  <si>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</si>
  <si>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</si>
  <si>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</si>
  <si>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</si>
  <si>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</si>
  <si>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</si>
  <si>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</si>
  <si>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</si>
  <si>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</si>
  <si>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</si>
  <si>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</si>
  <si>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</si>
  <si>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</si>
  <si>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</si>
  <si>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</si>
  <si>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</si>
  <si>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</si>
  <si>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</si>
  <si>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</si>
  <si>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</si>
  <si>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</si>
  <si>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</si>
  <si>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</si>
  <si>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</si>
  <si>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</si>
  <si>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</si>
  <si>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</si>
  <si>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</si>
  <si>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</si>
  <si>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</si>
  <si>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</si>
  <si>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</si>
  <si>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</si>
  <si>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</si>
  <si>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</si>
  <si>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</si>
  <si>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</si>
  <si>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</si>
  <si>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</si>
  <si>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</si>
  <si>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</si>
  <si>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</si>
  <si>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</si>
  <si>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</si>
  <si>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</si>
  <si>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</si>
  <si>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</si>
  <si>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</si>
  <si>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</si>
  <si>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</si>
  <si>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</si>
  <si>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</si>
  <si>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</si>
  <si>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</si>
  <si>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</si>
  <si>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</si>
  <si>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</si>
  <si>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</si>
  <si>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</si>
  <si>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</si>
  <si>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</si>
  <si>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</si>
  <si>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</si>
  <si>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</si>
  <si>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</si>
  <si>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</si>
  <si>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</si>
  <si>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</si>
  <si>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</si>
  <si>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</si>
  <si>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</si>
  <si>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</si>
  <si>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</si>
  <si>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</si>
  <si>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</si>
  <si>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</si>
  <si>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</si>
  <si>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</si>
  <si>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</si>
  <si>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</si>
  <si>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</si>
  <si>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</si>
  <si>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</si>
  <si>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</si>
  <si>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</si>
  <si>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</si>
  <si>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</si>
  <si>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</si>
  <si>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</si>
  <si>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</si>
  <si>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</si>
  <si>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</si>
  <si>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</si>
  <si>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</si>
  <si>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</si>
  <si>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</si>
  <si>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</si>
  <si>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</si>
  <si>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</si>
  <si>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</si>
  <si>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</si>
  <si>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</si>
  <si>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</si>
  <si>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</si>
  <si>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</si>
  <si>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</si>
  <si>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</si>
  <si>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</si>
  <si>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</si>
  <si>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</si>
  <si>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</si>
  <si>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</si>
  <si>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</si>
  <si>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</si>
  <si>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</si>
  <si>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</si>
  <si>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</si>
  <si>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</si>
  <si>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</si>
  <si>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</si>
  <si>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</si>
  <si>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</si>
  <si>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</si>
  <si>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</si>
  <si>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</si>
  <si>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</si>
  <si>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</si>
  <si>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</si>
  <si>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</si>
  <si>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</si>
  <si>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</si>
  <si>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</si>
  <si>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</si>
  <si>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</si>
  <si>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</si>
  <si>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</si>
  <si>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</si>
  <si>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</si>
  <si>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</si>
  <si>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</si>
  <si>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</si>
  <si>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</si>
  <si>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</si>
  <si>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</si>
  <si>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</si>
  <si>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</si>
  <si>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</si>
  <si>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</si>
  <si>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</si>
  <si>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</si>
  <si>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</si>
  <si>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</si>
  <si>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</si>
  <si>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</si>
  <si>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</si>
  <si>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</si>
  <si>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</si>
  <si>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</si>
  <si>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</si>
  <si>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</si>
  <si>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</si>
  <si>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</si>
  <si>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</si>
  <si>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</si>
  <si>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</si>
  <si>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</si>
  <si>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</si>
  <si>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</si>
  <si>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</si>
  <si>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</si>
  <si>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</si>
  <si>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</si>
  <si>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</si>
  <si>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</si>
  <si>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</si>
  <si>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</si>
  <si>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</si>
  <si>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</si>
  <si>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</si>
  <si>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</si>
  <si>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</si>
  <si>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</si>
  <si>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</si>
  <si>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</si>
  <si>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</si>
  <si>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</si>
  <si>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</si>
  <si>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</si>
  <si>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</si>
  <si>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</si>
  <si>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</si>
  <si>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</si>
  <si>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</si>
  <si>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</si>
  <si>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</si>
  <si>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</si>
  <si>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</si>
  <si>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</si>
  <si>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</si>
  <si>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</si>
  <si>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</si>
  <si>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</si>
  <si>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</si>
  <si>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</si>
  <si>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</si>
  <si>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</si>
  <si>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</si>
  <si>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</si>
  <si>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</si>
  <si>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</si>
  <si>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</si>
  <si>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</si>
  <si>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</si>
  <si>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</si>
  <si>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</si>
  <si>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</si>
  <si>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</si>
  <si>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</si>
  <si>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</si>
  <si>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</si>
  <si>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</si>
  <si>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</si>
  <si>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</si>
  <si>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</si>
  <si>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</si>
  <si>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</si>
  <si>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</si>
  <si>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</si>
  <si>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</si>
  <si>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</si>
  <si>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</si>
  <si>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</si>
  <si>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</si>
  <si>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</si>
  <si>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</si>
  <si>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</si>
  <si>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</si>
  <si>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</si>
  <si>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</si>
  <si>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</si>
  <si>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</si>
  <si>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</si>
  <si>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</si>
  <si>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</si>
  <si>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</si>
  <si>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</si>
  <si>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</si>
  <si>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</si>
  <si>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</si>
  <si>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</si>
  <si>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</si>
  <si>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</si>
  <si>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</si>
  <si>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</si>
  <si>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</si>
  <si>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</si>
  <si>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</si>
  <si>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</si>
  <si>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</si>
  <si>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</si>
  <si>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</si>
  <si>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</si>
  <si>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</si>
  <si>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</si>
  <si>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</si>
  <si>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</si>
  <si>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</si>
  <si>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</si>
  <si>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</si>
  <si>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</si>
  <si>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</si>
  <si>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</si>
  <si>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</si>
  <si>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</si>
  <si>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</si>
  <si>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</si>
  <si>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</si>
  <si>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</si>
  <si>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</si>
  <si>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</si>
  <si>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</si>
  <si>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</si>
  <si>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</si>
  <si>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</si>
  <si>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</si>
  <si>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</si>
  <si>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</si>
  <si>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</si>
  <si>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</si>
  <si>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</si>
  <si>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</si>
  <si>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</si>
  <si>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</si>
  <si>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</si>
  <si>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</si>
  <si>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</si>
  <si>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</si>
  <si>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</si>
  <si>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</si>
  <si>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</si>
  <si>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</si>
  <si>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</si>
  <si>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</si>
  <si>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</si>
  <si>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</si>
  <si>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</si>
  <si>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</si>
  <si>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</si>
  <si>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</si>
  <si>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</si>
  <si>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</si>
  <si>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</si>
  <si>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</si>
  <si>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</si>
  <si>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</si>
  <si>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</si>
  <si>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</si>
  <si>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</si>
  <si>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</si>
  <si>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</si>
  <si>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</si>
  <si>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</si>
  <si>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</si>
  <si>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</si>
  <si>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</si>
  <si>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</si>
  <si>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</si>
  <si>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</si>
  <si>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</si>
  <si>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</si>
  <si>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</si>
  <si>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</si>
  <si>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</si>
  <si>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</si>
  <si>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</si>
  <si>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</si>
  <si>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</si>
  <si>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</si>
  <si>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</si>
  <si>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</si>
  <si>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</si>
  <si>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</si>
  <si>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</si>
  <si>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</si>
  <si>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</si>
  <si>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</si>
  <si>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</si>
  <si>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</si>
  <si>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</si>
  <si>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</si>
  <si>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</si>
  <si>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</si>
  <si>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</si>
  <si>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</si>
  <si>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</si>
  <si>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</si>
  <si>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</si>
  <si>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</si>
  <si>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</si>
  <si>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</si>
  <si>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</si>
  <si>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</si>
  <si>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</si>
  <si>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</si>
  <si>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</si>
  <si>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</si>
  <si>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</si>
  <si>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</si>
  <si>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</si>
  <si>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</si>
  <si>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</si>
  <si>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</si>
  <si>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</si>
  <si>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</si>
  <si>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</si>
  <si>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</si>
  <si>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</si>
  <si>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</si>
  <si>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</si>
  <si>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</si>
  <si>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</si>
  <si>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</si>
  <si>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</si>
  <si>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</si>
  <si>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</si>
  <si>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</si>
  <si>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</si>
  <si>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</si>
  <si>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</si>
  <si>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</si>
  <si>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</si>
  <si>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</si>
  <si>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</si>
  <si>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</si>
  <si>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</si>
  <si>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</si>
  <si>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</si>
  <si>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</si>
  <si>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</si>
  <si>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</si>
  <si>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</si>
  <si>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</si>
  <si>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</si>
  <si>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</si>
  <si>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</si>
  <si>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</si>
  <si>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</si>
  <si>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</si>
  <si>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</si>
  <si>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</si>
  <si>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</si>
  <si>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</si>
  <si>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</si>
  <si>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</si>
  <si>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</si>
  <si>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</si>
  <si>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</si>
  <si>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</si>
  <si>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</si>
  <si>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</si>
  <si>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</si>
  <si>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</si>
  <si>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</si>
  <si>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</si>
  <si>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</si>
  <si>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</si>
  <si>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</si>
  <si>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</si>
  <si>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</si>
  <si>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</si>
  <si>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</si>
  <si>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</si>
  <si>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</si>
  <si>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</si>
  <si>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</si>
  <si>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</si>
  <si>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</si>
  <si>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</si>
  <si>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</si>
  <si>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</si>
  <si>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</si>
  <si>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</si>
  <si>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</si>
  <si>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</si>
  <si>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</si>
  <si>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</si>
  <si>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</si>
  <si>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</si>
  <si>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</si>
  <si>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</si>
  <si>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</si>
  <si>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</si>
  <si>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</si>
  <si>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</si>
  <si>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</si>
  <si>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</si>
  <si>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</si>
  <si>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</si>
  <si>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</si>
  <si>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</si>
  <si>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</si>
  <si>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</si>
  <si>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</si>
  <si>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</si>
  <si>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</si>
  <si>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</si>
  <si>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</si>
  <si>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</si>
  <si>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</si>
  <si>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</si>
  <si>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</si>
  <si>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</si>
  <si>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</si>
  <si>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</si>
  <si>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</si>
  <si>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</si>
  <si>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</si>
  <si>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</si>
  <si>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</si>
  <si>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</si>
  <si>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</si>
  <si>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</si>
  <si>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</si>
  <si>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</si>
  <si>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</si>
  <si>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</si>
  <si>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</si>
  <si>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</si>
  <si>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</si>
  <si>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</si>
  <si>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</si>
  <si>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</si>
  <si>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</si>
  <si>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</si>
  <si>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</si>
  <si>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</si>
  <si>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</si>
  <si>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</si>
  <si>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</si>
  <si>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</si>
  <si>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</si>
  <si>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</si>
  <si>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</si>
  <si>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</si>
  <si>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</si>
  <si>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</si>
  <si>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</si>
  <si>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</si>
  <si>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</si>
  <si>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</si>
  <si>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</si>
  <si>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</si>
  <si>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</si>
  <si>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</si>
  <si>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</si>
  <si>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</si>
  <si>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</si>
  <si>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</si>
  <si>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</si>
  <si>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</si>
  <si>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</si>
  <si>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</si>
  <si>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</si>
  <si>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</si>
  <si>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</si>
  <si>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</si>
  <si>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</si>
  <si>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</si>
  <si>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</si>
  <si>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</si>
  <si>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</si>
  <si>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</si>
  <si>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</si>
  <si>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</si>
  <si>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</si>
  <si>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</si>
  <si>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</si>
  <si>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</si>
  <si>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</si>
  <si>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</si>
  <si>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</si>
  <si>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</si>
  <si>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</si>
  <si>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</si>
  <si>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</si>
  <si>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</si>
  <si>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</si>
  <si>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</si>
  <si>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</si>
  <si>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</si>
  <si>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</si>
  <si>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</si>
  <si>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</si>
  <si>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</si>
  <si>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</si>
  <si>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</si>
  <si>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</si>
  <si>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</si>
  <si>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</si>
  <si>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</si>
  <si>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</si>
  <si>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</si>
  <si>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</si>
  <si>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</si>
  <si>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</si>
  <si>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</si>
  <si>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</si>
  <si>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</si>
  <si>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</si>
  <si>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</si>
  <si>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</si>
  <si>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</si>
  <si>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</si>
  <si>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</si>
  <si>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</si>
  <si>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</si>
  <si>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</si>
  <si>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</si>
  <si>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</si>
  <si>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</si>
  <si>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</si>
  <si>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</si>
  <si>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</si>
  <si>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</si>
  <si>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</si>
  <si>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</si>
  <si>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</si>
  <si>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</si>
  <si>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</si>
  <si>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</si>
  <si>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</si>
  <si>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</si>
  <si>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</si>
  <si>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</si>
  <si>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</si>
  <si>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</si>
  <si>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</si>
  <si>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</si>
  <si>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</si>
  <si>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</si>
  <si>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</si>
  <si>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</si>
  <si>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</si>
  <si>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</si>
  <si>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</si>
  <si>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</si>
  <si>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</si>
  <si>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</si>
  <si>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</si>
  <si>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</si>
  <si>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</si>
  <si>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</si>
  <si>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</si>
  <si>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</si>
  <si>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</si>
  <si>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</si>
  <si>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</si>
  <si>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</si>
  <si>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</si>
  <si>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</si>
  <si>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</si>
  <si>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</si>
  <si>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</si>
  <si>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</si>
  <si>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</si>
  <si>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</si>
  <si>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</si>
  <si>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</si>
  <si>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</si>
  <si>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</si>
  <si>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</si>
  <si>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</si>
  <si>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</si>
  <si>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</si>
  <si>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</si>
  <si>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</si>
  <si>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</si>
  <si>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</si>
  <si>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</si>
  <si>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</si>
  <si>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</si>
  <si>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</si>
  <si>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</si>
  <si>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</si>
  <si>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</si>
  <si>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</si>
  <si>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</si>
  <si>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</si>
  <si>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</si>
  <si>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</si>
  <si>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</si>
  <si>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</si>
  <si>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</si>
  <si>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</si>
  <si>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</si>
  <si>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</si>
  <si>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</si>
  <si>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</si>
  <si>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</si>
  <si>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</si>
  <si>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</si>
  <si>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</si>
  <si>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</si>
  <si>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</si>
  <si>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</si>
  <si>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</si>
  <si>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</si>
  <si>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</si>
  <si>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</si>
  <si>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</si>
  <si>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</si>
  <si>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</si>
  <si>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</si>
  <si>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</si>
  <si>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</si>
  <si>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</si>
  <si>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</si>
  <si>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</si>
  <si>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</si>
  <si>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</si>
  <si>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</si>
  <si>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</si>
  <si>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</si>
  <si>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</si>
  <si>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</si>
  <si>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</si>
  <si>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</si>
  <si>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</si>
  <si>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</si>
  <si>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</si>
  <si>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</si>
  <si>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</si>
  <si>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</si>
  <si>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</si>
  <si>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</si>
  <si>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</si>
  <si>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</si>
  <si>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</si>
  <si>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</si>
  <si>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</si>
  <si>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</si>
  <si>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</si>
  <si>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</si>
  <si>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</si>
  <si>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</si>
  <si>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</si>
  <si>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</si>
  <si>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</si>
  <si>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</si>
  <si>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</si>
  <si>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</si>
  <si>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</si>
  <si>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</si>
  <si>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</si>
  <si>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</si>
  <si>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</si>
  <si>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</si>
  <si>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</si>
  <si>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</si>
  <si>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</si>
  <si>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</si>
  <si>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</si>
  <si>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</si>
  <si>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</si>
  <si>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</si>
  <si>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</si>
  <si>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</si>
  <si>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</si>
  <si>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</si>
  <si>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</si>
  <si>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</si>
  <si>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</si>
  <si>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</si>
  <si>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</si>
  <si>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</si>
  <si>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</si>
  <si>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</si>
  <si>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</si>
  <si>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</si>
  <si>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</si>
  <si>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</si>
  <si>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</si>
  <si>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</si>
  <si>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</si>
  <si>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</si>
  <si>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</si>
  <si>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</si>
  <si>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</si>
  <si>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</si>
  <si>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</si>
  <si>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</si>
  <si>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</si>
  <si>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</si>
  <si>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</si>
  <si>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</si>
  <si>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</si>
  <si>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</si>
  <si>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</si>
  <si>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</si>
  <si>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</si>
  <si>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</si>
  <si>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</si>
  <si>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</si>
  <si>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</si>
  <si>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</si>
  <si>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</si>
  <si>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</si>
  <si>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</si>
  <si>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</si>
  <si>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</si>
  <si>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</si>
  <si>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</si>
  <si>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</si>
  <si>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</si>
  <si>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</si>
  <si>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</si>
  <si>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</si>
  <si>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</si>
  <si>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</si>
  <si>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</si>
  <si>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</si>
  <si>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</si>
  <si>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</si>
  <si>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</si>
  <si>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</si>
  <si>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</si>
  <si>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</si>
  <si>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</si>
  <si>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</si>
  <si>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</si>
  <si>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</si>
  <si>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</si>
  <si>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</si>
  <si>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</si>
  <si>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</si>
  <si>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</si>
  <si>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</si>
  <si>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</si>
  <si>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</si>
  <si>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</si>
  <si>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</si>
  <si>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</si>
  <si>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</si>
  <si>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</si>
  <si>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</si>
  <si>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</si>
  <si>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</si>
  <si>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</si>
  <si>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</si>
  <si>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</si>
  <si>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</si>
  <si>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</si>
  <si>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</si>
  <si>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</si>
  <si>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</si>
  <si>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</si>
  <si>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</si>
  <si>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</si>
  <si>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</si>
  <si>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</si>
  <si>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</si>
  <si>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</si>
  <si>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</si>
  <si>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</si>
  <si>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</si>
  <si>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</si>
  <si>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</si>
  <si>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</si>
  <si>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</si>
  <si>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</si>
  <si>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</si>
  <si>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</si>
  <si>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</si>
  <si>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</si>
  <si>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</si>
  <si>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</si>
  <si>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</si>
  <si>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</si>
  <si>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</si>
  <si>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</si>
  <si>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</si>
  <si>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</si>
  <si>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</si>
  <si>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</si>
  <si>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</si>
  <si>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</si>
  <si>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</si>
  <si>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</si>
  <si>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</si>
  <si>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</si>
  <si>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</si>
  <si>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</si>
  <si>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</si>
  <si>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</si>
  <si>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</si>
  <si>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</si>
  <si>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</si>
  <si>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</si>
  <si>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</si>
  <si>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</si>
  <si>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</si>
  <si>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</si>
  <si>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</si>
  <si>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</si>
  <si>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</si>
  <si>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</si>
  <si>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</si>
  <si>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</si>
  <si>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</si>
  <si>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</si>
  <si>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</si>
  <si>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</si>
  <si>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</si>
  <si>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</si>
  <si>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</si>
  <si>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</si>
  <si>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</si>
  <si>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</si>
  <si>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</si>
  <si>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</si>
  <si>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</si>
  <si>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</si>
  <si>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</si>
  <si>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</si>
  <si>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</si>
  <si>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</si>
  <si>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</si>
  <si>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</si>
  <si>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</si>
  <si>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</si>
  <si>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</si>
  <si>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</si>
  <si>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</si>
  <si>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</si>
  <si>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</si>
  <si>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</si>
  <si>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</si>
  <si>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</si>
  <si>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</si>
  <si>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</si>
  <si>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</si>
  <si>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</si>
  <si>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</si>
  <si>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</si>
  <si>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</si>
  <si>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</si>
  <si>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</si>
  <si>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</si>
  <si>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</si>
  <si>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</si>
  <si>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</si>
  <si>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</si>
  <si>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</si>
  <si>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</si>
  <si>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</si>
  <si>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</si>
  <si>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</si>
  <si>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</si>
  <si>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</si>
  <si>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</si>
  <si>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</si>
  <si>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</si>
  <si>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</si>
  <si>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</si>
  <si>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</si>
  <si>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</si>
  <si>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</si>
  <si>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</si>
  <si>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</si>
  <si>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</si>
  <si>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</si>
  <si>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</si>
  <si>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</si>
  <si>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</si>
  <si>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</si>
  <si>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</si>
  <si>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</si>
  <si>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</si>
  <si>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</si>
  <si>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</si>
  <si>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</si>
  <si>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</si>
  <si>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</si>
  <si>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</si>
  <si>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</si>
  <si>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</si>
  <si>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</si>
  <si>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</si>
  <si>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</si>
  <si>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</si>
  <si>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</si>
  <si>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</si>
  <si>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</si>
  <si>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</si>
  <si>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</si>
  <si>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</si>
  <si>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</si>
  <si>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</si>
  <si>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</si>
  <si>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</si>
  <si>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</si>
  <si>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</si>
  <si>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</si>
  <si>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</si>
  <si>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</si>
  <si>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</si>
  <si>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</si>
  <si>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</si>
  <si>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</si>
  <si>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</si>
  <si>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</si>
  <si>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</si>
  <si>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</si>
  <si>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</si>
  <si>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</si>
  <si>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</si>
  <si>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</si>
  <si>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</si>
  <si>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</si>
  <si>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</si>
  <si>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</si>
  <si>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</si>
  <si>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</si>
  <si>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</si>
  <si>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</si>
  <si>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</si>
  <si>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</si>
  <si>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</si>
  <si>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</si>
  <si>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</si>
  <si>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</si>
  <si>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</si>
  <si>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</si>
  <si>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</si>
  <si>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</si>
  <si>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</si>
  <si>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</si>
  <si>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</si>
  <si>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</si>
  <si>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</si>
  <si>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</si>
  <si>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</si>
  <si>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</si>
  <si>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</si>
  <si>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</si>
  <si>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</si>
  <si>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</si>
  <si>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</si>
  <si>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</si>
  <si>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</si>
  <si>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</si>
  <si>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</si>
  <si>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</si>
  <si>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</si>
  <si>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</si>
  <si>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</si>
  <si>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</si>
  <si>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</si>
  <si>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</si>
  <si>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</si>
  <si>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</si>
  <si>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</si>
  <si>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</si>
  <si>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</si>
  <si>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</si>
  <si>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</si>
  <si>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</si>
  <si>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</si>
  <si>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</si>
  <si>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</si>
  <si>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</si>
  <si>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</si>
  <si>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</si>
  <si>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</si>
  <si>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</si>
  <si>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</si>
  <si>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</si>
  <si>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</si>
  <si>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</si>
  <si>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</si>
  <si>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</si>
  <si>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</si>
  <si>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</si>
  <si>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</si>
  <si>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</si>
  <si>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</si>
  <si>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</si>
  <si>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</si>
  <si>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</si>
  <si>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</si>
  <si>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</si>
  <si>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</si>
  <si>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</si>
  <si>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</si>
  <si>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</si>
  <si>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</si>
  <si>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</si>
  <si>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</si>
  <si>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</si>
  <si>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</si>
  <si>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</si>
  <si>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</si>
  <si>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</si>
  <si>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</si>
  <si>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</si>
  <si>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</si>
  <si>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</si>
  <si>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</si>
  <si>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</si>
  <si>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</si>
  <si>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</si>
  <si>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</si>
  <si>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</si>
  <si>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</si>
  <si>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</si>
  <si>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</si>
  <si>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</si>
  <si>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</si>
  <si>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</si>
  <si>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</si>
  <si>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</si>
  <si>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</si>
  <si>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</si>
  <si>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</si>
  <si>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</si>
  <si>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</si>
  <si>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</si>
  <si>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</si>
  <si>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</si>
  <si>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</si>
  <si>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</si>
  <si>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</si>
  <si>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</si>
  <si>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</si>
  <si>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</si>
  <si>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</si>
  <si>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</si>
  <si>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</si>
  <si>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</si>
  <si>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</si>
  <si>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</si>
  <si>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</si>
  <si>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</si>
  <si>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</si>
  <si>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</si>
  <si>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</si>
  <si>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</si>
  <si>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</si>
  <si>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</si>
  <si>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</si>
  <si>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</si>
  <si>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</si>
  <si>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</si>
  <si>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</si>
  <si>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</si>
  <si>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</si>
  <si>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</si>
  <si>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</si>
  <si>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</si>
  <si>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</si>
  <si>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</si>
  <si>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</si>
  <si>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</si>
  <si>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</si>
  <si>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</si>
  <si>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</si>
  <si>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</si>
  <si>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</si>
  <si>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</si>
  <si>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</si>
  <si>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</si>
  <si>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</si>
  <si>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</si>
  <si>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</si>
  <si>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</si>
  <si>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</si>
  <si>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</si>
  <si>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</si>
  <si>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</si>
  <si>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</si>
  <si>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</si>
  <si>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</si>
  <si>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</si>
  <si>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</si>
  <si>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</si>
  <si>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</si>
  <si>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</si>
  <si>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</si>
  <si>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</si>
  <si>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</si>
  <si>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</si>
  <si>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</si>
  <si>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</si>
  <si>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</si>
  <si>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</si>
  <si>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</si>
  <si>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</si>
  <si>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</si>
  <si>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</si>
  <si>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</si>
  <si>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</si>
  <si>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</si>
  <si>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</si>
  <si>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</si>
  <si>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</si>
  <si>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</si>
  <si>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</si>
  <si>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</si>
  <si>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</si>
  <si>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</si>
  <si>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</si>
  <si>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</si>
  <si>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</si>
  <si>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</si>
  <si>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</si>
  <si>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</si>
  <si>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</si>
  <si>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</si>
  <si>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</si>
  <si>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</si>
  <si>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</si>
  <si>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</si>
  <si>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</si>
  <si>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</si>
  <si>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</si>
  <si>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</si>
  <si>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</si>
  <si>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</si>
  <si>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</si>
  <si>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</si>
  <si>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</si>
  <si>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</si>
  <si>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</si>
  <si>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</si>
  <si>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</si>
  <si>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</si>
  <si>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</si>
  <si>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</si>
  <si>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</si>
  <si>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</si>
  <si>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</si>
  <si>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</si>
  <si>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</si>
  <si>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</si>
  <si>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</si>
  <si>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</si>
  <si>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</si>
  <si>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</si>
  <si>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</si>
  <si>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</si>
  <si>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</si>
  <si>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</si>
  <si>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</si>
  <si>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</si>
  <si>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</si>
  <si>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</si>
  <si>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</si>
  <si>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</si>
  <si>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</si>
  <si>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</si>
  <si>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</si>
  <si>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</si>
  <si>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</si>
  <si>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</si>
  <si>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</si>
  <si>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</si>
  <si>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</si>
  <si>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</si>
  <si>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</si>
  <si>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</si>
  <si>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</si>
  <si>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</si>
  <si>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</si>
  <si>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</si>
  <si>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</si>
  <si>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</si>
  <si>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</si>
  <si>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</si>
  <si>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</si>
  <si>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</si>
  <si>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</si>
  <si>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</si>
  <si>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</si>
  <si>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</si>
  <si>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</si>
  <si>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</si>
  <si>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</si>
  <si>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</si>
  <si>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</si>
  <si>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</si>
  <si>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</si>
  <si>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</si>
  <si>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</si>
  <si>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</si>
  <si>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</si>
  <si>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</si>
  <si>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</si>
  <si>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</si>
  <si>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</si>
  <si>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</si>
  <si>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</si>
  <si>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</si>
  <si>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</si>
  <si>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</si>
  <si>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</si>
  <si>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</si>
  <si>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</si>
  <si>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</si>
  <si>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</si>
  <si>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</si>
  <si>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</si>
  <si>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</si>
  <si>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</si>
  <si>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</si>
  <si>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</si>
  <si>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</si>
  <si>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</si>
  <si>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</si>
  <si>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</si>
  <si>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</si>
  <si>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</si>
  <si>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</si>
  <si>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</si>
  <si>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</si>
  <si>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</si>
  <si>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</si>
  <si>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</si>
  <si>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</si>
  <si>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</si>
  <si>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</si>
  <si>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</si>
  <si>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</si>
  <si>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</si>
  <si>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</si>
  <si>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</si>
  <si>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</si>
  <si>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</si>
  <si>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</si>
  <si>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</si>
  <si>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</si>
  <si>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</si>
  <si>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</si>
  <si>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</si>
  <si>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</si>
  <si>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</si>
  <si>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</si>
  <si>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</si>
  <si>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</si>
  <si>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</si>
  <si>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</si>
  <si>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</si>
  <si>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</si>
  <si>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</si>
  <si>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</si>
  <si>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</si>
  <si>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</si>
  <si>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</si>
  <si>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</si>
  <si>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</si>
  <si>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</si>
  <si>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</si>
  <si>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</si>
  <si>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</si>
  <si>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</si>
  <si>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</si>
  <si>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</si>
  <si>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</si>
  <si>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</si>
  <si>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</si>
  <si>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</si>
  <si>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</si>
  <si>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</si>
  <si>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</si>
  <si>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</si>
  <si>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</si>
  <si>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</si>
  <si>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</si>
  <si>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</si>
  <si>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</si>
  <si>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</si>
  <si>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</si>
  <si>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</si>
  <si>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</si>
  <si>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</si>
  <si>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</si>
  <si>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</si>
  <si>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</si>
  <si>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</si>
  <si>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</si>
  <si>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</si>
  <si>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</si>
  <si>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</si>
  <si>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</si>
  <si>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</si>
  <si>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</si>
  <si>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</si>
  <si>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</si>
  <si>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</si>
  <si>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</si>
  <si>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</si>
  <si>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</si>
  <si>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</si>
  <si>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</si>
  <si>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</si>
  <si>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</si>
  <si>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</si>
  <si>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</si>
  <si>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</si>
  <si>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</si>
  <si>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</si>
  <si>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</si>
  <si>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</si>
  <si>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</si>
  <si>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</si>
  <si>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</si>
  <si>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</si>
  <si>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</si>
  <si>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</si>
  <si>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</si>
  <si>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</si>
  <si>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</si>
  <si>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</si>
  <si>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</si>
  <si>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</si>
  <si>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</si>
  <si>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</si>
  <si>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</si>
  <si>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</si>
  <si>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</si>
  <si>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</si>
  <si>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</si>
  <si>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</si>
  <si>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</si>
  <si>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</si>
  <si>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</si>
  <si>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</si>
  <si>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</si>
  <si>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</si>
  <si>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</si>
  <si>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</si>
  <si>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</si>
  <si>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</si>
  <si>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</si>
  <si>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</si>
  <si>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</si>
  <si>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</si>
  <si>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</si>
  <si>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</si>
  <si>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</si>
  <si>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</si>
  <si>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</si>
  <si>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</si>
  <si>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</si>
  <si>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</si>
  <si>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</si>
  <si>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</si>
  <si>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</si>
  <si>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</si>
  <si>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</si>
  <si>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</si>
  <si>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</si>
  <si>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</si>
  <si>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</si>
  <si>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</si>
  <si>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</si>
  <si>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</si>
  <si>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</si>
  <si>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</si>
  <si>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</si>
  <si>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</si>
  <si>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</si>
  <si>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</si>
  <si>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</si>
  <si>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</si>
  <si>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</si>
  <si>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</si>
  <si>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</si>
  <si>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</si>
  <si>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</si>
  <si>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</si>
  <si>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</si>
  <si>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</si>
  <si>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</si>
  <si>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</si>
  <si>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</si>
  <si>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</si>
  <si>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</si>
  <si>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</si>
  <si>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</si>
  <si>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</si>
  <si>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</si>
  <si>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</si>
  <si>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</si>
  <si>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</si>
  <si>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</si>
  <si>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</si>
  <si>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</si>
  <si>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</si>
  <si>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</si>
  <si>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</si>
  <si>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</si>
  <si>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</si>
  <si>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</si>
  <si>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</si>
  <si>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</si>
  <si>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</si>
  <si>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</si>
  <si>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</si>
  <si>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</si>
  <si>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</si>
  <si>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</si>
  <si>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</si>
  <si>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</si>
  <si>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</si>
  <si>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</si>
  <si>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</si>
  <si>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</si>
  <si>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</si>
  <si>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</si>
  <si>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</si>
  <si>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</si>
  <si>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</si>
  <si>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</si>
  <si>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</si>
  <si>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</si>
  <si>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</si>
  <si>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</si>
  <si>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</si>
  <si>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</si>
  <si>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</si>
  <si>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</si>
  <si>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</si>
  <si>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</si>
  <si>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</si>
  <si>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</si>
  <si>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</si>
  <si>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</si>
  <si>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</si>
  <si>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</si>
  <si>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</si>
  <si>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</si>
  <si>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</si>
  <si>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</si>
  <si>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</si>
  <si>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</si>
  <si>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</si>
  <si>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</si>
  <si>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</si>
  <si>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</si>
  <si>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</si>
  <si>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</si>
  <si>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</si>
  <si>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</si>
  <si>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</si>
  <si>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</si>
  <si>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</si>
  <si>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</si>
  <si>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</si>
  <si>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</si>
  <si>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</si>
  <si>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</si>
  <si>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</si>
  <si>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</si>
  <si>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</si>
  <si>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</si>
  <si>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</si>
  <si>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</si>
  <si>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</si>
  <si>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</si>
  <si>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</si>
  <si>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</si>
  <si>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</si>
  <si>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</si>
  <si>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</si>
  <si>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</si>
  <si>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</si>
  <si>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</si>
  <si>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</si>
  <si>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</si>
  <si>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</si>
  <si>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</si>
  <si>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</si>
  <si>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</si>
  <si>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</si>
  <si>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</si>
  <si>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</si>
  <si>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</si>
  <si>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</si>
  <si>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</si>
  <si>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</si>
  <si>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</si>
  <si>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</si>
  <si>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</si>
  <si>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</si>
  <si>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</si>
  <si>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</si>
  <si>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</si>
  <si>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</si>
  <si>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</si>
  <si>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</si>
  <si>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</si>
  <si>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</si>
  <si>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</si>
  <si>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</si>
  <si>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</si>
  <si>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</si>
  <si>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</si>
  <si>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</si>
  <si>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</si>
  <si>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</si>
  <si>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</si>
  <si>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</si>
  <si>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</si>
  <si>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</si>
  <si>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</si>
  <si>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</si>
  <si>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</si>
  <si>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</si>
  <si>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</si>
  <si>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</si>
  <si>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</si>
  <si>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</si>
  <si>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</si>
  <si>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</si>
  <si>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</si>
  <si>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</si>
  <si>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</si>
  <si>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</si>
  <si>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</si>
  <si>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</si>
  <si>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</si>
  <si>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</si>
  <si>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</si>
  <si>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</si>
  <si>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</si>
  <si>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</si>
  <si>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</si>
  <si>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</si>
  <si>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</si>
  <si>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</si>
  <si>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</si>
  <si>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</si>
  <si>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</si>
  <si>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</si>
  <si>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</si>
  <si>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</si>
  <si>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</si>
  <si>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</si>
  <si>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</si>
  <si>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</si>
  <si>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</si>
  <si>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</si>
  <si>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</si>
  <si>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</si>
  <si>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</si>
  <si>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</si>
  <si>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</si>
  <si>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</si>
  <si>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</si>
  <si>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</si>
  <si>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</si>
  <si>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</si>
  <si>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</si>
  <si>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</si>
  <si>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</si>
  <si>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</si>
  <si>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</si>
  <si>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</si>
  <si>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</si>
  <si>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</si>
  <si>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</si>
  <si>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</si>
  <si>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</si>
  <si>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</si>
  <si>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</si>
  <si>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</si>
  <si>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</si>
  <si>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</si>
  <si>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</si>
  <si>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</si>
  <si>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</si>
  <si>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</si>
  <si>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</si>
  <si>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</si>
  <si>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</si>
  <si>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</si>
  <si>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</si>
  <si>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</si>
  <si>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</si>
  <si>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</si>
  <si>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</si>
  <si>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</si>
  <si>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</si>
  <si>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</si>
  <si>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</si>
  <si>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</si>
  <si>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</si>
  <si>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</si>
  <si>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</si>
  <si>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</si>
  <si>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</si>
  <si>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</si>
  <si>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</si>
  <si>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</si>
  <si>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</si>
  <si>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</si>
  <si>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</si>
  <si>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</si>
  <si>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</si>
  <si>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</si>
  <si>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</si>
  <si>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</si>
  <si>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</si>
  <si>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</si>
  <si>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</si>
  <si>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</si>
  <si>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</si>
  <si>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</si>
  <si>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</si>
  <si>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</si>
  <si>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</si>
  <si>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</si>
  <si>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</si>
  <si>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</si>
  <si>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</si>
  <si>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</si>
  <si>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</si>
  <si>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</si>
  <si>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</si>
  <si>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</si>
  <si>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</si>
  <si>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</si>
  <si>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</si>
  <si>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</si>
  <si>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</si>
  <si>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</si>
  <si>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</si>
  <si>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</si>
  <si>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</si>
  <si>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</si>
  <si>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</si>
  <si>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</si>
  <si>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</si>
  <si>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</si>
  <si>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</si>
  <si>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</si>
  <si>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</si>
  <si>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</si>
  <si>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</si>
  <si>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</si>
  <si>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</si>
  <si>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</si>
  <si>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</si>
  <si>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</si>
  <si>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</si>
  <si>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</si>
  <si>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</si>
  <si>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</si>
  <si>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</si>
  <si>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</si>
  <si>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</si>
  <si>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</si>
  <si>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</si>
  <si>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</si>
  <si>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</si>
  <si>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</si>
  <si>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</si>
  <si>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</si>
  <si>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</si>
  <si>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</si>
  <si>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</si>
  <si>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</si>
  <si>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</si>
  <si>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</si>
  <si>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</si>
  <si>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</si>
  <si>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</si>
  <si>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</si>
  <si>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</si>
  <si>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</si>
  <si>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</si>
  <si>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</si>
  <si>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</si>
  <si>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</si>
  <si>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</si>
  <si>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</si>
  <si>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</si>
  <si>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</si>
  <si>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</si>
  <si>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</si>
  <si>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</si>
  <si>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</si>
  <si>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</si>
  <si>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</si>
  <si>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</si>
  <si>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</si>
  <si>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</si>
  <si>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</si>
  <si>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</si>
  <si>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</si>
  <si>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</si>
  <si>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</si>
  <si>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</si>
  <si>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</si>
  <si>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</si>
  <si>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</si>
  <si>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</si>
  <si>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</si>
  <si>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</si>
  <si>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</si>
  <si>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</si>
  <si>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</si>
  <si>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</si>
  <si>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</si>
  <si>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</si>
  <si>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</si>
  <si>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</si>
  <si>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</si>
  <si>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</si>
  <si>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</si>
  <si>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</si>
  <si>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</si>
  <si>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</si>
  <si>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</si>
  <si>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</si>
  <si>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</si>
  <si>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</si>
  <si>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</si>
  <si>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</si>
  <si>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</si>
  <si>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</si>
  <si>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</si>
  <si>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</si>
  <si>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</si>
  <si>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</si>
  <si>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</si>
  <si>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</si>
  <si>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</si>
  <si>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</si>
  <si>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</si>
  <si>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</si>
  <si>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</si>
  <si>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</si>
  <si>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</si>
  <si>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</si>
  <si>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</si>
  <si>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</si>
  <si>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</si>
  <si>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</si>
  <si>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</si>
  <si>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</si>
  <si>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</si>
  <si>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</si>
  <si>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</si>
  <si>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</si>
  <si>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</si>
  <si>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</si>
  <si>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</si>
  <si>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</si>
  <si>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</si>
  <si>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</si>
  <si>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</si>
  <si>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</si>
  <si>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</si>
  <si>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</si>
  <si>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</si>
  <si>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</si>
  <si>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</si>
  <si>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</si>
  <si>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</si>
  <si>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</si>
  <si>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</si>
  <si>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</si>
  <si>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</si>
  <si>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</si>
  <si>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</si>
  <si>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</si>
  <si>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</si>
  <si>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</si>
  <si>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</si>
  <si>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</si>
  <si>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</si>
  <si>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</si>
  <si>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</si>
  <si>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</si>
  <si>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</si>
  <si>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</si>
  <si>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</si>
  <si>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</si>
  <si>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</si>
  <si>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</si>
  <si>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</si>
  <si>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</si>
  <si>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</si>
  <si>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</si>
  <si>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</si>
  <si>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</si>
  <si>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</si>
  <si>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</si>
  <si>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</si>
  <si>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</si>
  <si>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</si>
  <si>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</si>
  <si>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</si>
  <si>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</si>
  <si>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</si>
  <si>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</si>
  <si>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</si>
  <si>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</si>
  <si>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</si>
  <si>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</si>
  <si>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</si>
  <si>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</si>
  <si>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</si>
  <si>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</si>
  <si>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</si>
  <si>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</si>
  <si>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</si>
  <si>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</si>
  <si>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</si>
  <si>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</si>
  <si>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</si>
  <si>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</si>
  <si>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</si>
  <si>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</si>
  <si>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</si>
  <si>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</si>
  <si>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</si>
  <si>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</si>
  <si>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</si>
  <si>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</si>
  <si>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</si>
  <si>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</si>
  <si>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</si>
  <si>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</si>
  <si>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</si>
  <si>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</si>
  <si>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</si>
  <si>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</si>
  <si>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</si>
  <si>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</si>
  <si>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</si>
  <si>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</si>
  <si>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</si>
  <si>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</si>
  <si>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</si>
  <si>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</si>
  <si>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</si>
  <si>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</si>
  <si>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</si>
  <si>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</si>
  <si>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</si>
  <si>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</si>
  <si>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</si>
  <si>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</si>
  <si>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</si>
  <si>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</si>
  <si>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</si>
  <si>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</si>
  <si>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</si>
  <si>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</si>
  <si>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</si>
  <si>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</si>
  <si>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</si>
  <si>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</si>
  <si>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</si>
  <si>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</si>
  <si>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</si>
  <si>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</si>
  <si>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</si>
  <si>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</si>
  <si>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</si>
  <si>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</si>
  <si>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</si>
  <si>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</si>
  <si>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</si>
  <si>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</si>
  <si>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</si>
  <si>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</si>
  <si>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</si>
  <si>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</si>
  <si>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</si>
  <si>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</si>
  <si>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</si>
  <si>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</si>
  <si>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</si>
  <si>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</si>
  <si>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</si>
  <si>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</si>
  <si>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</si>
  <si>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</si>
  <si>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</si>
  <si>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</si>
  <si>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</si>
  <si>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</si>
  <si>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</si>
  <si>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</si>
  <si>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</si>
  <si>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</si>
  <si>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</si>
  <si>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</si>
  <si>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</si>
  <si>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</si>
  <si>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</si>
  <si>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</si>
  <si>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</si>
  <si>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</si>
  <si>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</si>
  <si>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</si>
  <si>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</si>
  <si>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</si>
  <si>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</si>
  <si>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</si>
  <si>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</si>
  <si>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</si>
  <si>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</si>
  <si>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</si>
  <si>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</si>
  <si>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</si>
  <si>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</si>
  <si>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</si>
  <si>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</si>
  <si>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</si>
  <si>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</si>
  <si>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</si>
  <si>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</si>
  <si>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</si>
  <si>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</si>
  <si>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</si>
  <si>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</si>
  <si>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</si>
  <si>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</si>
  <si>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</si>
  <si>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</si>
  <si>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</si>
  <si>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</si>
  <si>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</si>
  <si>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</si>
  <si>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</si>
  <si>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</si>
  <si>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</si>
  <si>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</si>
  <si>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</si>
  <si>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</si>
  <si>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</si>
  <si>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</si>
  <si>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</si>
  <si>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</si>
  <si>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</si>
  <si>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</si>
  <si>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</si>
  <si>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</si>
  <si>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</si>
  <si>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</si>
  <si>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</si>
  <si>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</si>
  <si>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</si>
  <si>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</si>
  <si>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</si>
  <si>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</si>
  <si>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</si>
  <si>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</si>
  <si>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</si>
  <si>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</si>
  <si>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</si>
  <si>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</si>
  <si>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</si>
  <si>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</si>
  <si>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</si>
  <si>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</si>
  <si>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</si>
  <si>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</si>
  <si>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</si>
  <si>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</si>
  <si>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</si>
  <si>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</si>
  <si>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</si>
  <si>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</si>
  <si>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</si>
  <si>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</si>
  <si>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</si>
  <si>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</si>
  <si>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</si>
  <si>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</si>
  <si>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</si>
  <si>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</si>
  <si>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</si>
  <si>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</si>
  <si>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</si>
  <si>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</si>
  <si>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</si>
  <si>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</si>
  <si>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</si>
  <si>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</si>
  <si>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</si>
  <si>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</si>
  <si>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</si>
  <si>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</si>
  <si>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</si>
  <si>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</si>
  <si>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</si>
  <si>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</si>
  <si>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</si>
  <si>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</si>
  <si>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</si>
  <si>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</si>
  <si>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</si>
  <si>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</si>
  <si>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</si>
  <si>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</si>
  <si>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</si>
  <si>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</si>
  <si>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</si>
  <si>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</si>
  <si>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</si>
  <si>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</si>
  <si>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</si>
  <si>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</si>
  <si>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</si>
  <si>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</si>
  <si>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</si>
  <si>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</si>
  <si>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</si>
  <si>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</si>
  <si>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</si>
  <si>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</si>
  <si>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</si>
  <si>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</si>
  <si>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</si>
  <si>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</si>
  <si>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</si>
  <si>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</si>
  <si>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</si>
  <si>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</si>
  <si>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</si>
  <si>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</si>
  <si>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</si>
  <si>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</si>
  <si>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</si>
  <si>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</si>
  <si>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</si>
  <si>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</si>
  <si>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</si>
  <si>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</si>
  <si>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</si>
  <si>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</si>
  <si>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</si>
  <si>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</si>
  <si>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</si>
  <si>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</si>
  <si>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</si>
  <si>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</si>
  <si>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</si>
  <si>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</si>
  <si>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</si>
  <si>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</si>
  <si>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</si>
  <si>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</si>
  <si>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</si>
  <si>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</si>
  <si>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</si>
  <si>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</si>
  <si>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</si>
  <si>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</si>
  <si>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</si>
  <si>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</si>
  <si>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</si>
  <si>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</si>
  <si>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</si>
  <si>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</si>
  <si>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</si>
  <si>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</si>
  <si>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</si>
  <si>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</si>
  <si>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</si>
  <si>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</si>
  <si>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</si>
  <si>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</si>
  <si>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</si>
  <si>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</si>
  <si>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</si>
  <si>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</si>
  <si>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</si>
  <si>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</si>
  <si>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</si>
  <si>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</si>
  <si>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</si>
  <si>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</si>
  <si>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</si>
  <si>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</si>
  <si>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</si>
  <si>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</si>
  <si>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</si>
  <si>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</si>
  <si>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</si>
  <si>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</si>
  <si>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</si>
  <si>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</si>
  <si>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</si>
  <si>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</si>
  <si>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</si>
  <si>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</si>
  <si>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</si>
  <si>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</si>
  <si>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</si>
  <si>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</si>
  <si>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</si>
  <si>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</si>
  <si>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</si>
  <si>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</si>
  <si>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</si>
  <si>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</si>
  <si>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</si>
  <si>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</si>
  <si>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</si>
  <si>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</si>
  <si>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</si>
  <si>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</si>
  <si>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</si>
  <si>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</si>
  <si>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</si>
  <si>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</si>
  <si>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</si>
  <si>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</si>
  <si>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</si>
  <si>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</si>
  <si>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</si>
  <si>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</si>
  <si>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</si>
  <si>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</si>
  <si>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</si>
  <si>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</si>
  <si>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</si>
  <si>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</si>
  <si>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</si>
  <si>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</si>
  <si>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</si>
  <si>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</si>
  <si>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</si>
  <si>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</si>
  <si>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</si>
  <si>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</si>
  <si>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</si>
  <si>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</si>
  <si>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</si>
  <si>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</si>
  <si>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</si>
  <si>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</si>
  <si>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</si>
  <si>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</si>
  <si>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</si>
  <si>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</si>
  <si>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</si>
  <si>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</si>
  <si>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</si>
  <si>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</si>
  <si>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</si>
  <si>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</si>
  <si>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</si>
  <si>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</si>
  <si>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</si>
  <si>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</si>
  <si>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</si>
  <si>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</si>
  <si>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</si>
  <si>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</si>
  <si>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</si>
  <si>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</si>
  <si>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</si>
  <si>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</si>
  <si>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</si>
  <si>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</si>
  <si>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</si>
  <si>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</si>
  <si>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</si>
  <si>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</si>
  <si>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</si>
  <si>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</si>
  <si>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</si>
  <si>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</si>
  <si>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</si>
  <si>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</si>
  <si>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</si>
  <si>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</si>
  <si>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</si>
  <si>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</si>
  <si>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</si>
  <si>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</si>
  <si>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</si>
  <si>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</si>
  <si>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</si>
  <si>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</si>
  <si>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</si>
  <si>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</si>
  <si>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</si>
  <si>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</si>
  <si>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</si>
  <si>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</si>
  <si>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</si>
  <si>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</si>
  <si>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</si>
  <si>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</si>
  <si>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</si>
  <si>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</si>
  <si>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</si>
  <si>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</si>
  <si>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</si>
  <si>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</si>
  <si>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</si>
  <si>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</si>
  <si>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</si>
  <si>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</si>
  <si>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</si>
  <si>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</si>
  <si>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</si>
  <si>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</si>
  <si>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</si>
  <si>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</si>
  <si>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</si>
  <si>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</si>
  <si>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</si>
  <si>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</si>
  <si>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</si>
  <si>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</si>
  <si>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</si>
  <si>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</si>
  <si>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</si>
  <si>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</si>
  <si>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</si>
  <si>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</si>
  <si>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</si>
  <si>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</si>
  <si>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</si>
  <si>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</si>
  <si>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</si>
  <si>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</si>
  <si>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</si>
  <si>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</si>
  <si>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</si>
  <si>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</si>
  <si>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</si>
  <si>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</si>
  <si>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</si>
  <si>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</si>
  <si>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</si>
  <si>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</si>
  <si>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</si>
  <si>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</si>
  <si>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</si>
  <si>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</si>
  <si>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</si>
  <si>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</si>
  <si>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</si>
  <si>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</si>
  <si>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</si>
  <si>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</si>
  <si>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</si>
  <si>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</si>
  <si>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</si>
  <si>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</si>
  <si>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</si>
  <si>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</si>
  <si>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</si>
  <si>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</si>
  <si>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</si>
  <si>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</si>
  <si>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</si>
  <si>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</si>
  <si>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</si>
  <si>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</si>
  <si>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</si>
  <si>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</si>
  <si>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</si>
  <si>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</si>
  <si>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</si>
  <si>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</si>
  <si>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</si>
  <si>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</si>
  <si>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</si>
  <si>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</si>
  <si>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</si>
  <si>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</si>
  <si>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</si>
  <si>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</si>
  <si>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</si>
  <si>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</si>
  <si>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</si>
  <si>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</si>
  <si>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</si>
  <si>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</si>
  <si>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</si>
  <si>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</si>
  <si>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</si>
  <si>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</si>
  <si>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</si>
  <si>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</si>
  <si>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</si>
  <si>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</si>
  <si>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</si>
  <si>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</si>
  <si>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</si>
  <si>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</si>
  <si>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</si>
  <si>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</si>
  <si>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</si>
  <si>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</si>
  <si>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</si>
  <si>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</si>
  <si>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</si>
  <si>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</si>
  <si>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</si>
  <si>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</si>
  <si>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</si>
  <si>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</si>
  <si>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</si>
  <si>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</si>
  <si>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</si>
  <si>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</si>
  <si>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</si>
  <si>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</si>
  <si>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</si>
  <si>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</si>
  <si>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</si>
  <si>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</si>
  <si>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</si>
  <si>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</si>
  <si>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</si>
  <si>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</si>
  <si>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</si>
  <si>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</si>
  <si>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</si>
  <si>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</si>
  <si>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</si>
  <si>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</si>
  <si>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</si>
  <si>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</si>
  <si>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</si>
  <si>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</si>
  <si>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</si>
  <si>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</si>
  <si>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</si>
  <si>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</si>
  <si>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</si>
  <si>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</si>
  <si>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</si>
  <si>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</si>
  <si>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</si>
  <si>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</si>
  <si>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</si>
  <si>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</si>
  <si>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</si>
  <si>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</si>
  <si>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</si>
  <si>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</si>
  <si>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</si>
  <si>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</si>
  <si>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</si>
  <si>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</si>
  <si>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</si>
  <si>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</si>
  <si>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</si>
  <si>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</si>
  <si>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</si>
  <si>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</si>
  <si>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</si>
  <si>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</si>
  <si>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</si>
  <si>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</si>
  <si>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</si>
  <si>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</si>
  <si>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</si>
  <si>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</si>
  <si>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</si>
  <si>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</si>
  <si>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</si>
  <si>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</si>
  <si>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</si>
  <si>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</si>
  <si>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</si>
  <si>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</si>
  <si>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</si>
  <si>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</si>
  <si>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</si>
  <si>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</si>
  <si>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</si>
  <si>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</si>
  <si>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</si>
  <si>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</si>
  <si>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</si>
  <si>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</si>
  <si>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</si>
  <si>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</si>
  <si>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</si>
  <si>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</si>
  <si>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</si>
  <si>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</si>
  <si>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</si>
  <si>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</si>
  <si>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</si>
  <si>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</si>
  <si>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</si>
  <si>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</si>
  <si>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</si>
  <si>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</si>
  <si>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</si>
  <si>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</si>
  <si>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</si>
  <si>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</si>
  <si>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</si>
  <si>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</si>
  <si>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</si>
  <si>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</si>
  <si>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</si>
  <si>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</si>
  <si>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</si>
  <si>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</si>
  <si>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</si>
  <si>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</si>
  <si>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</si>
  <si>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</si>
  <si>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</si>
  <si>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</si>
  <si>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</si>
  <si>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</si>
  <si>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</si>
  <si>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</si>
  <si>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</si>
  <si>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</si>
  <si>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</si>
  <si>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</si>
  <si>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</si>
  <si>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</si>
  <si>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</si>
  <si>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</si>
  <si>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</si>
  <si>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</si>
  <si>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</si>
  <si>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</si>
  <si>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</si>
  <si>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</si>
  <si>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</si>
  <si>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</si>
  <si>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</si>
  <si>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</si>
  <si>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</si>
  <si>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</si>
  <si>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</si>
  <si>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</si>
  <si>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</si>
  <si>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</si>
  <si>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</si>
  <si>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</si>
  <si>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</si>
  <si>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</si>
  <si>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</si>
  <si>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</si>
  <si>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</si>
  <si>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</si>
  <si>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</si>
  <si>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</si>
  <si>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</si>
  <si>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</si>
  <si>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</si>
  <si>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</si>
  <si>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</si>
  <si>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</si>
  <si>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</si>
  <si>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</si>
  <si>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</si>
  <si>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</si>
  <si>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</si>
  <si>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</si>
  <si>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</si>
  <si>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</si>
  <si>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</si>
  <si>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</si>
  <si>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</si>
  <si>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</si>
  <si>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</si>
  <si>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</si>
  <si>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</si>
  <si>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</si>
  <si>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</si>
  <si>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</si>
  <si>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</si>
  <si>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</si>
  <si>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</si>
  <si>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</si>
  <si>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</si>
  <si>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</si>
  <si>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</si>
  <si>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</si>
  <si>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</si>
  <si>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</si>
  <si>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</si>
  <si>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</si>
  <si>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</si>
  <si>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</si>
  <si>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</si>
  <si>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</si>
  <si>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</si>
  <si>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</si>
  <si>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</si>
  <si>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</si>
  <si>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</si>
  <si>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</si>
  <si>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</si>
  <si>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</si>
  <si>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</si>
  <si>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</si>
  <si>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</si>
  <si>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</si>
  <si>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</si>
  <si>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</si>
  <si>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</si>
  <si>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</si>
  <si>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</si>
  <si>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</si>
  <si>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</si>
  <si>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</si>
  <si>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</si>
  <si>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</si>
  <si>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</si>
  <si>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</si>
  <si>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</si>
  <si>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</si>
  <si>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</si>
  <si>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</si>
  <si>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</si>
  <si>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</si>
  <si>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</si>
  <si>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</si>
  <si>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</si>
  <si>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</si>
  <si>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</si>
  <si>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</si>
  <si>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</si>
  <si>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</si>
  <si>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</si>
  <si>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</si>
  <si>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</si>
  <si>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</si>
  <si>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</si>
  <si>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</si>
  <si>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</si>
  <si>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</si>
  <si>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</si>
  <si>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</si>
  <si>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</si>
  <si>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</si>
  <si>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</si>
  <si>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</si>
  <si>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</si>
  <si>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</si>
  <si>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</si>
  <si>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</si>
  <si>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</si>
  <si>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</si>
  <si>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</si>
  <si>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</si>
  <si>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</si>
  <si>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</si>
  <si>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</si>
  <si>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</si>
  <si>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</si>
  <si>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</si>
  <si>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</si>
  <si>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</si>
  <si>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</si>
  <si>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</si>
  <si>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</si>
  <si>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</si>
  <si>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</si>
  <si>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</si>
  <si>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</si>
  <si>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</si>
  <si>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</si>
  <si>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</si>
  <si>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</si>
  <si>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</si>
  <si>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</si>
  <si>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</si>
  <si>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</si>
  <si>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</si>
  <si>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</si>
  <si>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</si>
  <si>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</si>
  <si>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</si>
  <si>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</si>
  <si>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</si>
  <si>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</si>
  <si>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</si>
  <si>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</si>
  <si>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</si>
  <si>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</si>
  <si>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</si>
  <si>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</si>
  <si>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</si>
  <si>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</si>
  <si>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</si>
  <si>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</si>
  <si>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</si>
  <si>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</si>
  <si>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</si>
  <si>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</si>
  <si>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</si>
  <si>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</si>
  <si>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</si>
  <si>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</si>
  <si>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</si>
  <si>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</si>
  <si>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</si>
  <si>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</si>
  <si>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</si>
  <si>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</si>
  <si>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</si>
  <si>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</si>
  <si>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</si>
  <si>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</si>
  <si>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</si>
  <si>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</si>
  <si>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</si>
  <si>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</si>
  <si>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</si>
  <si>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</si>
  <si>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</si>
  <si>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</si>
  <si>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</si>
  <si>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</si>
  <si>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</si>
  <si>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</si>
  <si>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</si>
  <si>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</si>
  <si>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</si>
  <si>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</si>
  <si>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</si>
  <si>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</si>
  <si>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</si>
  <si>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</si>
  <si>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</si>
  <si>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</si>
  <si>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</si>
  <si>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</si>
  <si>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</si>
  <si>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</si>
  <si>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</si>
  <si>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</si>
  <si>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</si>
  <si>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</si>
  <si>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</si>
  <si>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</si>
  <si>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</si>
  <si>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</si>
  <si>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</si>
  <si>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</si>
  <si>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</si>
  <si>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</si>
  <si>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</si>
  <si>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</si>
  <si>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</si>
  <si>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</si>
  <si>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</si>
  <si>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</si>
  <si>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</si>
  <si>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</si>
  <si>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</si>
  <si>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</si>
  <si>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</si>
  <si>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</si>
  <si>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</si>
  <si>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</si>
  <si>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</si>
  <si>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</si>
  <si>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</si>
  <si>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</si>
  <si>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</si>
  <si>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</si>
  <si>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</si>
  <si>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</si>
  <si>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</si>
  <si>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</si>
  <si>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</si>
  <si>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</si>
  <si>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</si>
  <si>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</si>
  <si>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</si>
  <si>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</si>
  <si>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</si>
  <si>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</si>
  <si>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</si>
  <si>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</si>
  <si>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</si>
  <si>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</si>
  <si>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</si>
  <si>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</si>
  <si>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</si>
  <si>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</si>
  <si>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</si>
  <si>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</si>
  <si>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</si>
  <si>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</si>
  <si>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</si>
  <si>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</si>
  <si>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</si>
  <si>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</si>
  <si>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</si>
  <si>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</si>
  <si>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</si>
  <si>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</si>
  <si>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</si>
  <si>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</si>
  <si>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</si>
  <si>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</si>
  <si>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</si>
  <si>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</si>
  <si>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</si>
  <si>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</si>
  <si>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</si>
  <si>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</si>
  <si>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</si>
  <si>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</si>
  <si>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</si>
  <si>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</si>
  <si>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</si>
  <si>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</si>
  <si>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</si>
  <si>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</si>
  <si>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</si>
  <si>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</si>
  <si>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</si>
  <si>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</si>
  <si>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</si>
  <si>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</si>
  <si>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</si>
  <si>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</si>
  <si>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</si>
  <si>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</si>
  <si>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</si>
  <si>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</si>
  <si>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</si>
  <si>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</si>
  <si>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</si>
  <si>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</si>
  <si>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</si>
  <si>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</si>
  <si>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</si>
  <si>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</si>
  <si>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</si>
  <si>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</si>
  <si>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</si>
  <si>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</si>
  <si>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</si>
  <si>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</si>
  <si>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</si>
  <si>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</si>
  <si>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</si>
  <si>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</si>
  <si>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</si>
  <si>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</si>
  <si>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</si>
  <si>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</si>
  <si>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</si>
  <si>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</si>
  <si>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</si>
  <si>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</si>
  <si>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</si>
  <si>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</si>
  <si>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</si>
  <si>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</si>
  <si>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</si>
  <si>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</si>
  <si>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</si>
  <si>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</si>
  <si>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</si>
  <si>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</si>
  <si>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</si>
  <si>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</si>
  <si>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</si>
  <si>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</si>
  <si>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</si>
  <si>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</si>
  <si>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</si>
  <si>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</si>
  <si>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</si>
  <si>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</si>
  <si>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</si>
  <si>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</si>
  <si>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</si>
  <si>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</si>
  <si>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</si>
  <si>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</si>
  <si>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</si>
  <si>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</si>
  <si>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</si>
  <si>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</si>
  <si>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</si>
  <si>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</si>
  <si>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</si>
  <si>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</si>
  <si>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</si>
  <si>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</si>
  <si>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</si>
  <si>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</si>
  <si>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</si>
  <si>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</si>
  <si>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</si>
  <si>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</si>
  <si>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</si>
  <si>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</si>
  <si>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</si>
  <si>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</si>
  <si>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</si>
  <si>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</si>
  <si>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</si>
  <si>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</si>
  <si>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</si>
  <si>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</si>
  <si>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</si>
  <si>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</si>
  <si>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</si>
  <si>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</si>
  <si>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</si>
  <si>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</si>
  <si>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</si>
  <si>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</si>
  <si>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</si>
  <si>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</si>
  <si>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</si>
  <si>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</si>
  <si>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</si>
  <si>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</si>
  <si>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</si>
  <si>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</si>
  <si>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</si>
  <si>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</si>
  <si>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</si>
  <si>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</si>
  <si>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</si>
  <si>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</si>
  <si>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</si>
  <si>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</si>
  <si>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</si>
  <si>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</si>
  <si>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</si>
  <si>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</si>
  <si>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</si>
  <si>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</si>
  <si>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</si>
  <si>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</si>
  <si>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</si>
  <si>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</si>
  <si>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</si>
  <si>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</si>
  <si>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</si>
  <si>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</si>
  <si>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</si>
  <si>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</si>
  <si>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</si>
  <si>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</si>
  <si>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</si>
  <si>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</si>
  <si>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</si>
  <si>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</si>
  <si>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</si>
  <si>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</si>
  <si>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</si>
  <si>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</si>
  <si>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</si>
  <si>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</si>
  <si>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</si>
  <si>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</si>
  <si>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</si>
  <si>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</si>
  <si>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</si>
  <si>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</si>
  <si>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</si>
  <si>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</si>
  <si>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</si>
  <si>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</si>
  <si>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</si>
  <si>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</si>
  <si>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</si>
  <si>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</si>
  <si>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</si>
  <si>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</si>
  <si>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</si>
  <si>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</si>
  <si>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</si>
  <si>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</si>
  <si>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</si>
  <si>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</si>
  <si>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</si>
  <si>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</si>
  <si>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</si>
  <si>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</si>
  <si>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</si>
  <si>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</si>
  <si>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</si>
  <si>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</si>
  <si>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</si>
  <si>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</si>
  <si>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</si>
  <si>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</si>
  <si>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</si>
  <si>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</si>
  <si>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</si>
  <si>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</si>
  <si>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</si>
  <si>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</si>
  <si>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</si>
  <si>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</si>
  <si>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</si>
  <si>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</si>
  <si>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</si>
  <si>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</si>
  <si>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</si>
  <si>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</si>
  <si>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</si>
  <si>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</si>
  <si>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</si>
  <si>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</si>
  <si>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</si>
  <si>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</si>
  <si>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</si>
  <si>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</si>
  <si>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</si>
  <si>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</si>
  <si>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</si>
  <si>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</si>
  <si>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</si>
  <si>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</si>
  <si>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</si>
  <si>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</si>
  <si>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</si>
  <si>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</si>
  <si>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</si>
  <si>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</si>
  <si>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</si>
  <si>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</si>
  <si>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</si>
  <si>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</si>
  <si>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</si>
  <si>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</si>
  <si>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</si>
  <si>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</si>
  <si>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</si>
  <si>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</si>
  <si>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</si>
  <si>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</si>
  <si>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</si>
  <si>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</si>
  <si>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</si>
  <si>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</si>
  <si>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</si>
  <si>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</si>
  <si>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</si>
  <si>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</si>
  <si>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</si>
  <si>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</si>
  <si>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</si>
  <si>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</si>
  <si>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</si>
  <si>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</si>
  <si>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</si>
  <si>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</si>
  <si>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</si>
  <si>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</si>
  <si>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</si>
  <si>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</si>
  <si>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</si>
  <si>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</si>
  <si>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</si>
  <si>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</si>
  <si>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</si>
  <si>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</si>
  <si>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</si>
  <si>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</si>
  <si>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</si>
  <si>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</si>
  <si>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</si>
  <si>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</si>
  <si>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</si>
  <si>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</si>
  <si>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</si>
  <si>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</si>
  <si>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</si>
  <si>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</si>
  <si>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</si>
  <si>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</si>
  <si>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</si>
  <si>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</si>
  <si>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</si>
  <si>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</si>
  <si>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</si>
  <si>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</si>
  <si>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</si>
  <si>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</si>
  <si>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</si>
  <si>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</si>
  <si>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</si>
  <si>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</si>
  <si>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</si>
  <si>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</si>
  <si>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</si>
  <si>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</si>
  <si>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</si>
  <si>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</si>
  <si>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</si>
  <si>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</si>
  <si>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</si>
  <si>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</si>
  <si>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</si>
  <si>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</si>
  <si>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</si>
  <si>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</si>
  <si>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</si>
  <si>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</si>
  <si>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</si>
  <si>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</si>
  <si>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</si>
  <si>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</si>
  <si>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</si>
  <si>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</si>
  <si>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</si>
  <si>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</si>
  <si>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</si>
  <si>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</si>
  <si>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</si>
  <si>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</si>
  <si>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</si>
  <si>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</si>
  <si>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</si>
  <si>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</si>
  <si>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</si>
  <si>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</si>
  <si>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</si>
  <si>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</si>
  <si>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</si>
  <si>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</si>
  <si>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</si>
  <si>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</si>
  <si>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</si>
  <si>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</si>
  <si>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</si>
  <si>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</si>
  <si>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</si>
  <si>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</si>
  <si>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</si>
  <si>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</si>
  <si>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</si>
  <si>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</si>
  <si>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</si>
  <si>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</si>
  <si>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</si>
  <si>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</si>
  <si>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</si>
  <si>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</si>
  <si>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</si>
  <si>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</si>
  <si>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</si>
  <si>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</si>
  <si>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</si>
  <si>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</si>
  <si>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</si>
  <si>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</si>
  <si>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</si>
  <si>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</si>
  <si>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</si>
  <si>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</si>
  <si>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</si>
  <si>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</si>
  <si>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</si>
  <si>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</si>
  <si>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</si>
  <si>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</si>
  <si>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</si>
  <si>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</si>
  <si>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</si>
  <si>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</si>
  <si>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</si>
  <si>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</si>
  <si>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</si>
  <si>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</si>
  <si>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</si>
  <si>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</si>
  <si>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</si>
  <si>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</si>
  <si>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</si>
  <si>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</si>
  <si>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</si>
  <si>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</si>
  <si>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</si>
  <si>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</si>
  <si>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</si>
  <si>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</si>
  <si>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</si>
  <si>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</si>
  <si>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</si>
  <si>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</si>
  <si>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</si>
  <si>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</si>
  <si>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</si>
  <si>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</si>
  <si>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</si>
  <si>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</si>
  <si>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</si>
  <si>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</si>
  <si>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</si>
  <si>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</si>
  <si>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</si>
  <si>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</si>
  <si>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</si>
  <si>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</si>
  <si>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</si>
  <si>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</si>
  <si>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</si>
  <si>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</si>
  <si>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</si>
  <si>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</si>
  <si>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</si>
  <si>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</si>
  <si>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</si>
  <si>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</si>
  <si>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</si>
  <si>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</si>
  <si>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</si>
  <si>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</si>
  <si>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</si>
  <si>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</si>
  <si>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</si>
  <si>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</si>
  <si>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</si>
  <si>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</si>
  <si>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</si>
  <si>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</si>
  <si>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</si>
  <si>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</si>
  <si>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</si>
  <si>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</si>
  <si>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</si>
  <si>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</si>
  <si>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</si>
  <si>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</si>
  <si>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</si>
  <si>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</si>
  <si>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</si>
  <si>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</si>
  <si>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</si>
  <si>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</si>
  <si>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</si>
  <si>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</si>
  <si>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</si>
  <si>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</si>
  <si>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</si>
  <si>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</si>
  <si>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</si>
  <si>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</si>
  <si>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</si>
  <si>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</si>
  <si>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</si>
  <si>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</si>
  <si>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</si>
  <si>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</si>
  <si>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</si>
  <si>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</si>
  <si>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</si>
  <si>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</si>
  <si>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</si>
  <si>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</si>
  <si>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</si>
  <si>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</si>
  <si>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</si>
  <si>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</si>
  <si>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</si>
  <si>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</si>
  <si>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</si>
  <si>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</si>
  <si>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</si>
  <si>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</si>
  <si>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</si>
  <si>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</si>
  <si>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</si>
  <si>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</si>
  <si>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</si>
  <si>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</si>
  <si>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</si>
  <si>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</si>
  <si>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</si>
  <si>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</si>
  <si>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</si>
  <si>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</si>
  <si>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</si>
  <si>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</si>
  <si>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</si>
  <si>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</si>
  <si>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</si>
  <si>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</si>
  <si>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</si>
  <si>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</si>
  <si>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</si>
  <si>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</si>
  <si>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</si>
  <si>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</si>
  <si>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</si>
  <si>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</si>
  <si>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</si>
  <si>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</si>
  <si>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</si>
  <si>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</si>
  <si>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</si>
  <si>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</si>
  <si>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</si>
  <si>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</si>
  <si>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</si>
  <si>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</si>
  <si>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</si>
  <si>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</si>
  <si>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</si>
  <si>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</si>
  <si>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</si>
  <si>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</si>
  <si>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</si>
  <si>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</si>
  <si>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</si>
  <si>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</si>
  <si>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</si>
  <si>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</si>
  <si>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</si>
  <si>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</si>
  <si>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</si>
  <si>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</si>
  <si>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</si>
  <si>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</si>
  <si>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</si>
  <si>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</si>
  <si>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</si>
  <si>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</si>
  <si>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</si>
  <si>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</si>
  <si>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</si>
  <si>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</si>
  <si>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</si>
  <si>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</si>
  <si>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</si>
  <si>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</si>
  <si>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</si>
  <si>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</si>
  <si>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</si>
  <si>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</si>
  <si>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</si>
  <si>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</si>
  <si>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</si>
  <si>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</si>
  <si>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</si>
  <si>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</si>
  <si>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</si>
  <si>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</si>
  <si>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</si>
  <si>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</si>
  <si>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</si>
  <si>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</si>
  <si>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</si>
  <si>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</si>
  <si>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</si>
  <si>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</si>
  <si>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</si>
  <si>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</si>
  <si>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</si>
  <si>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</si>
  <si>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</si>
  <si>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</si>
  <si>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</si>
  <si>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</si>
  <si>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</si>
  <si>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</si>
  <si>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</si>
  <si>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</si>
  <si>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</si>
  <si>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</si>
  <si>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</si>
  <si>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</si>
  <si>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</si>
  <si>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</si>
  <si>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</si>
  <si>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</si>
  <si>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</si>
  <si>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</si>
  <si>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</si>
  <si>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</si>
  <si>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</si>
  <si>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</si>
  <si>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</si>
  <si>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</si>
  <si>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</si>
  <si>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</si>
  <si>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</si>
  <si>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</si>
  <si>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</si>
  <si>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</si>
  <si>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</si>
  <si>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</si>
  <si>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</si>
  <si>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</si>
  <si>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</si>
  <si>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</si>
  <si>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</si>
  <si>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</si>
  <si>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</si>
  <si>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</si>
  <si>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</si>
  <si>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</si>
  <si>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</si>
  <si>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</si>
  <si>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</si>
  <si>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</si>
  <si>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</si>
  <si>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</si>
  <si>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</si>
  <si>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</si>
  <si>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</si>
  <si>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</si>
  <si>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</si>
  <si>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</si>
  <si>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</si>
  <si>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</si>
  <si>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</si>
  <si>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</si>
  <si>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</si>
  <si>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</si>
  <si>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</si>
  <si>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</si>
  <si>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</si>
  <si>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</si>
  <si>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</si>
  <si>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</si>
  <si>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</si>
  <si>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</si>
  <si>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</si>
  <si>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</si>
  <si>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</si>
  <si>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</si>
  <si>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</si>
  <si>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</si>
  <si>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</si>
  <si>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</si>
  <si>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</si>
  <si>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</si>
  <si>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</si>
  <si>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</si>
  <si>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</si>
  <si>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</si>
  <si>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</si>
  <si>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</si>
  <si>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</si>
  <si>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</si>
  <si>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</si>
  <si>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</si>
  <si>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</si>
  <si>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</si>
  <si>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</si>
  <si>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</si>
  <si>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</si>
  <si>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</si>
  <si>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</si>
  <si>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</si>
  <si>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</si>
  <si>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</si>
  <si>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</si>
  <si>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</si>
  <si>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</si>
  <si>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</si>
  <si>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</si>
  <si>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</si>
  <si>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</si>
  <si>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</si>
  <si>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</si>
  <si>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</si>
  <si>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</si>
  <si>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</si>
  <si>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</si>
  <si>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</si>
  <si>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</si>
  <si>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</si>
  <si>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</si>
  <si>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</si>
  <si>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</si>
  <si>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</si>
  <si>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</si>
  <si>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</si>
  <si>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</si>
  <si>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</si>
  <si>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</si>
  <si>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</si>
  <si>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</si>
  <si>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</si>
  <si>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</si>
  <si>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</si>
  <si>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</si>
  <si>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</si>
  <si>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</si>
  <si>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</si>
  <si>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</si>
  <si>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</si>
  <si>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</si>
  <si>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</si>
  <si>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</si>
  <si>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</si>
  <si>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</si>
  <si>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</si>
  <si>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</si>
  <si>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</si>
  <si>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</si>
  <si>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</si>
  <si>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</si>
  <si>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</si>
  <si>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</si>
  <si>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</si>
  <si>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</si>
  <si>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</si>
  <si>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</si>
  <si>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</si>
  <si>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</si>
  <si>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</si>
  <si>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</si>
  <si>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</si>
  <si>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</si>
  <si>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</si>
  <si>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</si>
  <si>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</si>
  <si>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</si>
  <si>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</si>
  <si>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</si>
  <si>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</si>
  <si>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</si>
  <si>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</si>
  <si>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</si>
  <si>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</si>
  <si>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</si>
  <si>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</si>
  <si>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</si>
  <si>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</si>
  <si>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</si>
  <si>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</si>
  <si>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</si>
  <si>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</si>
  <si>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</si>
  <si>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</si>
  <si>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</si>
  <si>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</si>
  <si>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</si>
  <si>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</si>
  <si>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</si>
  <si>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</si>
  <si>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</si>
  <si>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</si>
  <si>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</si>
  <si>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</si>
  <si>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</si>
  <si>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</si>
  <si>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</si>
  <si>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</si>
  <si>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</si>
  <si>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</si>
  <si>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</si>
  <si>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</si>
  <si>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</si>
  <si>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</si>
  <si>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</si>
  <si>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</si>
  <si>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</si>
  <si>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</si>
  <si>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</si>
  <si>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</si>
  <si>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</si>
  <si>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</si>
  <si>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</si>
  <si>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</si>
  <si>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</si>
  <si>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</si>
  <si>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</si>
  <si>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</si>
  <si>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</si>
  <si>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</si>
  <si>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</si>
  <si>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</si>
  <si>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</si>
  <si>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</si>
  <si>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</si>
  <si>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</si>
  <si>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</si>
  <si>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</si>
  <si>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</si>
  <si>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</si>
  <si>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</si>
  <si>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</si>
  <si>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</si>
  <si>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</si>
  <si>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</si>
  <si>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</si>
  <si>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</si>
  <si>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</si>
  <si>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</si>
  <si>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</si>
  <si>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</si>
  <si>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</si>
  <si>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</si>
  <si>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</si>
  <si>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</si>
  <si>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</si>
  <si>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</si>
  <si>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</si>
  <si>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</si>
  <si>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</si>
  <si>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</si>
  <si>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</si>
  <si>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</si>
  <si>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</si>
  <si>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</si>
  <si>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</si>
  <si>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</si>
  <si>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</si>
  <si>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</si>
  <si>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</si>
  <si>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</si>
  <si>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</si>
  <si>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</si>
  <si>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</si>
  <si>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</si>
  <si>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</si>
  <si>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</si>
  <si>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</si>
  <si>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</si>
  <si>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</si>
  <si>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</si>
  <si>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</si>
  <si>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</si>
  <si>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</si>
  <si>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</si>
  <si>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</si>
  <si>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</si>
  <si>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</si>
  <si>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</si>
  <si>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</si>
  <si>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</si>
  <si>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</si>
  <si>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</si>
  <si>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</si>
  <si>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</si>
  <si>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</si>
  <si>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</si>
  <si>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</si>
  <si>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</si>
  <si>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</si>
  <si>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</si>
  <si>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</si>
  <si>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</si>
  <si>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</si>
  <si>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</si>
  <si>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</si>
  <si>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</si>
  <si>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</si>
  <si>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</si>
  <si>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</si>
  <si>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</si>
  <si>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</si>
  <si>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</si>
  <si>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</si>
  <si>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</si>
  <si>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</si>
  <si>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</si>
  <si>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</si>
  <si>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</si>
  <si>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</si>
  <si>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</si>
  <si>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</si>
  <si>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</si>
  <si>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</si>
  <si>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</si>
  <si>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</si>
  <si>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</si>
  <si>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</si>
  <si>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</si>
  <si>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</si>
  <si>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</si>
  <si>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</si>
  <si>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</si>
  <si>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</si>
  <si>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</si>
  <si>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</si>
  <si>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</si>
  <si>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</si>
  <si>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</si>
  <si>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</si>
  <si>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</si>
  <si>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</si>
  <si>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</si>
  <si>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</si>
  <si>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</si>
  <si>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</si>
  <si>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</si>
  <si>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</si>
  <si>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</si>
  <si>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</si>
  <si>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</si>
  <si>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</si>
  <si>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</si>
  <si>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</si>
  <si>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</si>
  <si>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</si>
  <si>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</si>
  <si>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</si>
  <si>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</si>
  <si>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</si>
  <si>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</si>
  <si>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</si>
  <si>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</si>
  <si>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</si>
  <si>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</si>
  <si>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</si>
  <si>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</si>
  <si>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</si>
  <si>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</si>
  <si>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</si>
  <si>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</si>
  <si>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</si>
  <si>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</si>
  <si>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</si>
  <si>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</si>
  <si>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</si>
  <si>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</si>
  <si>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</si>
  <si>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</si>
  <si>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</si>
  <si>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</si>
  <si>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</si>
  <si>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</si>
  <si>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</si>
  <si>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</si>
  <si>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</si>
  <si>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</si>
  <si>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</si>
  <si>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</si>
  <si>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</si>
  <si>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</si>
  <si>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</si>
  <si>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</si>
  <si>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</si>
  <si>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</si>
  <si>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</si>
  <si>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</si>
  <si>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</si>
  <si>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</si>
  <si>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</si>
  <si>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</si>
  <si>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</si>
  <si>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</si>
  <si>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</si>
  <si>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</si>
  <si>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</si>
  <si>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</si>
  <si>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</si>
  <si>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</si>
  <si>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</si>
  <si>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</si>
  <si>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</si>
  <si>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</si>
  <si>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</si>
  <si>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</si>
  <si>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</si>
  <si>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</si>
  <si>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</si>
  <si>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</si>
  <si>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</si>
  <si>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</si>
  <si>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</si>
  <si>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</si>
  <si>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</si>
  <si>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</si>
  <si>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</si>
  <si>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</si>
  <si>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</si>
  <si>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</si>
  <si>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</si>
  <si>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</si>
  <si>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</si>
  <si>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</si>
  <si>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</si>
  <si>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</si>
  <si>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</si>
  <si>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</si>
  <si>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</si>
  <si>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</si>
  <si>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</si>
  <si>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</si>
  <si>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</si>
  <si>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</si>
  <si>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</si>
  <si>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</si>
  <si>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</si>
  <si>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</si>
  <si>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</si>
  <si>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</si>
  <si>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</si>
  <si>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</si>
  <si>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</si>
  <si>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</si>
  <si>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</si>
  <si>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</si>
  <si>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</si>
  <si>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</si>
  <si>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</si>
  <si>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</si>
  <si>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</si>
  <si>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</si>
  <si>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</si>
  <si>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</si>
  <si>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</si>
  <si>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</si>
  <si>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</si>
  <si>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</si>
  <si>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</si>
  <si>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</si>
  <si>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</si>
  <si>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</si>
  <si>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</si>
  <si>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</si>
  <si>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</si>
  <si>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</si>
  <si>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</si>
  <si>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</si>
  <si>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</si>
  <si>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</si>
  <si>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</si>
  <si>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</si>
  <si>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</si>
  <si>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</si>
  <si>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</si>
  <si>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</si>
  <si>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</si>
  <si>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</si>
  <si>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</si>
  <si>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</si>
  <si>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</si>
  <si>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</si>
  <si>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</si>
  <si>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</si>
  <si>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</si>
  <si>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</si>
  <si>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</si>
  <si>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</si>
  <si>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</si>
  <si>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</si>
  <si>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</si>
  <si>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</si>
  <si>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</si>
  <si>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</si>
  <si>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</si>
  <si>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</si>
  <si>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</si>
  <si>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</si>
  <si>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</si>
  <si>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</si>
  <si>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</si>
  <si>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</si>
  <si>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</si>
  <si>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</si>
  <si>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</si>
  <si>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</si>
  <si>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</si>
  <si>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</si>
  <si>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</si>
  <si>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</si>
  <si>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</si>
  <si>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</si>
  <si>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</si>
  <si>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</si>
  <si>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</si>
  <si>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</si>
  <si>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</si>
  <si>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</si>
  <si>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</si>
  <si>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</si>
  <si>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</si>
  <si>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</si>
  <si>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</si>
  <si>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</si>
  <si>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</si>
  <si>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</si>
  <si>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</si>
  <si>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</si>
  <si>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</si>
  <si>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</si>
  <si>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</si>
  <si>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</si>
  <si>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</si>
  <si>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</si>
  <si>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</si>
  <si>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</si>
  <si>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</si>
  <si>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</si>
  <si>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</si>
  <si>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</si>
  <si>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</si>
  <si>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</si>
  <si>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</si>
  <si>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</si>
  <si>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</si>
  <si>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</si>
  <si>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</si>
  <si>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</si>
  <si>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</si>
  <si>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</si>
  <si>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</si>
  <si>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</si>
  <si>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</si>
  <si>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</si>
  <si>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</si>
  <si>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</si>
  <si>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</si>
  <si>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</si>
  <si>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</si>
  <si>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</si>
  <si>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</si>
  <si>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</si>
  <si>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</si>
  <si>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</si>
  <si>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</si>
  <si>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</si>
  <si>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</si>
  <si>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</si>
  <si>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</si>
  <si>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</si>
  <si>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</si>
  <si>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</si>
  <si>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</si>
  <si>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</si>
  <si>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</si>
  <si>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</si>
  <si>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</si>
  <si>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</si>
  <si>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</si>
  <si>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</si>
  <si>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</si>
  <si>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</si>
  <si>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</si>
  <si>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</si>
  <si>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</si>
  <si>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</si>
  <si>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</si>
  <si>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</si>
  <si>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</si>
  <si>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</si>
  <si>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</si>
  <si>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</si>
  <si>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</si>
  <si>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</si>
  <si>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</si>
  <si>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</si>
  <si>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</si>
  <si>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</si>
  <si>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</si>
  <si>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</si>
  <si>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</si>
  <si>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</si>
  <si>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</si>
  <si>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</si>
  <si>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</si>
  <si>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</si>
  <si>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</si>
  <si>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</si>
  <si>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</si>
  <si>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</si>
  <si>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</si>
  <si>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</si>
  <si>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</si>
  <si>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</si>
  <si>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</si>
  <si>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</si>
  <si>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</si>
  <si>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</si>
  <si>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</si>
  <si>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</si>
  <si>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</si>
  <si>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</si>
  <si>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</si>
  <si>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</si>
  <si>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</si>
  <si>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</si>
  <si>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</si>
  <si>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</si>
  <si>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</si>
  <si>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</si>
  <si>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</si>
  <si>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</si>
  <si>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</si>
  <si>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</si>
  <si>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</si>
  <si>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</si>
  <si>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</si>
  <si>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</si>
  <si>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</si>
  <si>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</si>
  <si>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</si>
  <si>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</si>
  <si>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</si>
  <si>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</si>
  <si>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</si>
  <si>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</si>
  <si>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</si>
  <si>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</si>
  <si>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</si>
  <si>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</si>
  <si>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</si>
  <si>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</si>
  <si>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</si>
  <si>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</si>
  <si>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</si>
  <si>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</si>
  <si>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</si>
  <si>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</si>
  <si>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</si>
  <si>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</si>
  <si>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</si>
  <si>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</si>
  <si>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</si>
  <si>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</si>
  <si>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</si>
  <si>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</si>
  <si>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</si>
  <si>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</si>
  <si>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</si>
  <si>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</si>
  <si>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</si>
  <si>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</si>
  <si>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</si>
  <si>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</si>
  <si>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</si>
  <si>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</si>
  <si>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</si>
  <si>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</si>
  <si>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</si>
  <si>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</si>
  <si>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</si>
  <si>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</si>
  <si>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</si>
  <si>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</si>
  <si>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</si>
  <si>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</si>
  <si>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</si>
  <si>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</si>
  <si>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</si>
  <si>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</si>
  <si>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</si>
  <si>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</si>
  <si>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</si>
  <si>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</si>
  <si>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</si>
  <si>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</si>
  <si>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</si>
  <si>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</si>
  <si>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</si>
  <si>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</si>
  <si>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</si>
  <si>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</si>
  <si>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</si>
  <si>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</si>
  <si>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</si>
  <si>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</si>
  <si>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</si>
  <si>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</si>
  <si>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</si>
  <si>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</si>
  <si>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</si>
  <si>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</si>
  <si>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</si>
  <si>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</si>
  <si>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</si>
  <si>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</si>
  <si>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</si>
  <si>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</si>
  <si>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</si>
  <si>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</si>
  <si>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</si>
  <si>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</si>
  <si>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</si>
  <si>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</si>
  <si>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</si>
  <si>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</si>
  <si>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</si>
  <si>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</si>
  <si>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</si>
  <si>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</si>
  <si>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</si>
  <si>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</si>
  <si>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</si>
  <si>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</si>
  <si>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</si>
  <si>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</si>
  <si>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</si>
  <si>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</si>
  <si>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</si>
  <si>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</si>
  <si>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</si>
  <si>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</si>
  <si>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</si>
  <si>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</si>
  <si>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</si>
  <si>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</si>
  <si>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</si>
  <si>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</si>
  <si>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</si>
  <si>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</si>
  <si>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</si>
  <si>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</si>
  <si>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</si>
  <si>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</si>
  <si>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</si>
  <si>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</si>
  <si>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</si>
  <si>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</si>
  <si>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</si>
  <si>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</si>
  <si>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</si>
  <si>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</si>
  <si>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</si>
  <si>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</si>
  <si>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</si>
  <si>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</si>
  <si>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</si>
  <si>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</si>
  <si>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</si>
  <si>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</si>
  <si>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</si>
  <si>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</si>
  <si>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</si>
  <si>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</si>
  <si>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</si>
  <si>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</si>
  <si>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</si>
  <si>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</si>
  <si>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</si>
  <si>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</si>
  <si>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</si>
  <si>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</si>
  <si>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</si>
  <si>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</si>
  <si>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</si>
  <si>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</si>
  <si>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</si>
  <si>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</si>
  <si>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</si>
  <si>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</si>
  <si>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</si>
  <si>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</si>
  <si>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</si>
  <si>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</si>
  <si>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</si>
  <si>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</si>
  <si>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</si>
  <si>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</si>
  <si>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</si>
  <si>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</si>
  <si>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</si>
  <si>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</si>
  <si>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</si>
  <si>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</si>
  <si>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</si>
  <si>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</si>
  <si>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</si>
  <si>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</si>
  <si>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</si>
  <si>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</si>
  <si>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</si>
  <si>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</si>
  <si>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</si>
  <si>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</si>
  <si>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</si>
  <si>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</si>
  <si>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</si>
  <si>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</si>
  <si>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</si>
  <si>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</si>
  <si>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</si>
  <si>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</si>
  <si>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</si>
  <si>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</si>
  <si>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</si>
  <si>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</si>
  <si>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</si>
  <si>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</si>
  <si>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</si>
  <si>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</si>
  <si>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</si>
  <si>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</si>
  <si>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</si>
  <si>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</si>
  <si>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</si>
  <si>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</si>
  <si>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</si>
  <si>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</si>
  <si>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</si>
  <si>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</si>
  <si>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</si>
  <si>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</si>
  <si>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</si>
  <si>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</si>
  <si>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</si>
  <si>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</si>
  <si>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</si>
  <si>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</si>
  <si>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</si>
  <si>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</si>
  <si>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</si>
  <si>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</si>
  <si>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</si>
  <si>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</si>
  <si>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</si>
  <si>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</si>
  <si>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</si>
  <si>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</si>
  <si>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</si>
  <si>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</si>
  <si>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</si>
  <si>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</si>
  <si>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</si>
  <si>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</si>
  <si>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</si>
  <si>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</si>
  <si>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</si>
  <si>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</si>
  <si>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</si>
  <si>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</si>
  <si>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</si>
  <si>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</si>
  <si>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</si>
  <si>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</si>
  <si>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</si>
  <si>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</si>
  <si>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</si>
  <si>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</si>
  <si>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</si>
  <si>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</si>
  <si>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</si>
  <si>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</si>
  <si>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</si>
  <si>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</si>
  <si>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</si>
  <si>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</si>
  <si>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</si>
  <si>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</si>
  <si>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</si>
  <si>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</si>
  <si>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</si>
  <si>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</si>
  <si>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</si>
  <si>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</si>
  <si>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</si>
  <si>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</si>
  <si>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</si>
  <si>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</si>
  <si>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</si>
  <si>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</si>
  <si>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</si>
  <si>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</si>
  <si>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</si>
  <si>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</si>
  <si>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</si>
  <si>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</si>
  <si>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</si>
  <si>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</si>
  <si>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</si>
  <si>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</si>
  <si>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</si>
  <si>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</si>
  <si>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</si>
  <si>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</si>
  <si>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</si>
  <si>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</si>
  <si>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</si>
  <si>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</si>
  <si>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</si>
  <si>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</si>
  <si>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</si>
  <si>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</si>
  <si>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</si>
  <si>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</si>
  <si>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</si>
  <si>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</si>
  <si>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</si>
  <si>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</si>
  <si>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</si>
  <si>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</si>
  <si>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</si>
  <si>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</si>
  <si>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</si>
  <si>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</si>
  <si>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</si>
  <si>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</si>
  <si>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</si>
  <si>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</si>
  <si>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</si>
  <si>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</si>
  <si>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</si>
  <si>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</si>
  <si>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</si>
  <si>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</si>
  <si>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</si>
  <si>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</si>
  <si>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</si>
  <si>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</si>
  <si>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</si>
  <si>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</si>
  <si>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</si>
  <si>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</si>
  <si>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</si>
  <si>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</si>
  <si>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</si>
  <si>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</si>
  <si>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</si>
  <si>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</si>
  <si>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</si>
  <si>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</si>
  <si>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</si>
  <si>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</si>
  <si>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</si>
  <si>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</si>
  <si>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</si>
  <si>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</si>
  <si>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</si>
  <si>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</si>
  <si>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</si>
  <si>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</si>
  <si>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</si>
  <si>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</si>
  <si>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</si>
  <si>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</si>
  <si>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</si>
  <si>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</si>
  <si>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</si>
  <si>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</si>
  <si>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</si>
  <si>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</si>
  <si>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</si>
  <si>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</si>
  <si>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</si>
  <si>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</si>
  <si>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</si>
  <si>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</si>
  <si>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</si>
  <si>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</si>
  <si>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</si>
  <si>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</si>
  <si>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</si>
  <si>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</si>
  <si>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</si>
  <si>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</si>
  <si>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</si>
  <si>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</si>
  <si>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</si>
  <si>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</si>
  <si>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</si>
  <si>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</si>
  <si>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</si>
  <si>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</si>
  <si>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</si>
  <si>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</si>
  <si>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</si>
  <si>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</si>
  <si>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</si>
  <si>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</si>
  <si>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</si>
  <si>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</si>
  <si>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</si>
  <si>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</si>
  <si>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</si>
  <si>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</si>
  <si>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</si>
  <si>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</si>
  <si>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</si>
  <si>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</si>
  <si>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</si>
  <si>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</si>
  <si>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</si>
  <si>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</si>
  <si>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</si>
  <si>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</si>
  <si>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</si>
  <si>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</si>
  <si>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</si>
  <si>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</si>
  <si>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</si>
  <si>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</si>
  <si>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</si>
  <si>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</si>
  <si>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</si>
  <si>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</si>
  <si>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</si>
  <si>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</si>
  <si>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</si>
  <si>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</si>
  <si>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</si>
  <si>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</si>
  <si>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</si>
  <si>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</si>
  <si>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</si>
  <si>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</si>
  <si>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</si>
  <si>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</si>
  <si>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</si>
  <si>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</si>
  <si>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</si>
  <si>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</si>
  <si>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</si>
  <si>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</si>
  <si>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</si>
  <si>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</si>
  <si>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</si>
  <si>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</si>
  <si>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</si>
  <si>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</si>
  <si>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</si>
  <si>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</si>
  <si>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</si>
  <si>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</si>
  <si>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</si>
  <si>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</si>
  <si>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</si>
  <si>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</si>
  <si>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</si>
  <si>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</si>
  <si>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</si>
  <si>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</si>
  <si>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</si>
  <si>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</si>
  <si>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</si>
  <si>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</si>
  <si>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</si>
  <si>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</si>
  <si>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</si>
  <si>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</si>
  <si>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</si>
  <si>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</si>
  <si>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</si>
  <si>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</si>
  <si>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</si>
  <si>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</si>
  <si>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</si>
  <si>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</si>
  <si>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</si>
  <si>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</si>
  <si>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</si>
  <si>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</si>
  <si>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</si>
  <si>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</si>
  <si>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</si>
  <si>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</si>
  <si>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</si>
  <si>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</si>
  <si>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</si>
  <si>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</si>
  <si>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</si>
  <si>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</si>
  <si>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</si>
  <si>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</si>
  <si>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</si>
  <si>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</si>
  <si>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</si>
  <si>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</si>
  <si>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</si>
  <si>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</si>
  <si>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</si>
  <si>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</si>
  <si>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</si>
  <si>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</si>
  <si>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</si>
  <si>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</si>
  <si>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</si>
  <si>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</si>
  <si>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</si>
  <si>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</si>
  <si>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</si>
  <si>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</si>
  <si>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</si>
  <si>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</si>
  <si>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</si>
  <si>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</si>
  <si>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</si>
  <si>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</si>
  <si>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</si>
  <si>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</si>
  <si>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</si>
  <si>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</si>
  <si>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</si>
  <si>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</si>
  <si>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</si>
  <si>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</si>
  <si>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</si>
  <si>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</si>
  <si>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</si>
  <si>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</si>
  <si>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</si>
  <si>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</si>
  <si>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</si>
  <si>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</si>
  <si>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</si>
  <si>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</si>
  <si>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</si>
  <si>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</si>
  <si>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</si>
  <si>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</si>
  <si>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</si>
  <si>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</si>
  <si>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</si>
  <si>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</si>
  <si>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</si>
  <si>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</si>
  <si>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</si>
  <si>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</si>
  <si>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</si>
  <si>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</si>
  <si>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</si>
  <si>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</si>
  <si>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</si>
  <si>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</si>
  <si>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</si>
  <si>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</si>
  <si>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</si>
  <si>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</si>
  <si>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</si>
  <si>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</si>
  <si>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</si>
  <si>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</si>
  <si>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</si>
  <si>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</si>
  <si>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</si>
  <si>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</si>
  <si>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</si>
  <si>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</si>
  <si>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</si>
  <si>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</si>
  <si>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</si>
  <si>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</si>
  <si>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</si>
  <si>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</si>
  <si>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</si>
  <si>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</si>
  <si>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</si>
  <si>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</si>
  <si>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</si>
  <si>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</si>
  <si>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</si>
  <si>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</si>
  <si>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</si>
  <si>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</si>
  <si>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</si>
  <si>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</si>
  <si>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</si>
  <si>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</si>
  <si>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</si>
  <si>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</si>
  <si>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</si>
  <si>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</si>
  <si>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</si>
  <si>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</si>
  <si>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</si>
  <si>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</si>
  <si>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</si>
  <si>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</si>
  <si>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</si>
  <si>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</si>
  <si>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</si>
  <si>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</si>
  <si>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</si>
  <si>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</si>
  <si>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</si>
  <si>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</si>
  <si>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</si>
  <si>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</si>
  <si>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</si>
  <si>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</si>
  <si>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</si>
  <si>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</si>
  <si>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</si>
  <si>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</si>
  <si>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</si>
  <si>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</si>
  <si>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</si>
  <si>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</si>
  <si>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</si>
  <si>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</si>
  <si>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</si>
  <si>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</si>
  <si>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</si>
  <si>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</si>
  <si>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</si>
  <si>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</si>
  <si>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</si>
  <si>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</si>
  <si>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</si>
  <si>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</si>
  <si>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</si>
  <si>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</si>
  <si>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</si>
  <si>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</si>
  <si>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</si>
  <si>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</si>
  <si>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</si>
  <si>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</si>
  <si>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</si>
  <si>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</si>
  <si>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</si>
  <si>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</si>
  <si>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</si>
  <si>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</si>
  <si>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</si>
  <si>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</si>
  <si>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</si>
  <si>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</si>
  <si>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</si>
  <si>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</si>
  <si>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</si>
  <si>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</si>
  <si>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</si>
  <si>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</si>
  <si>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</si>
  <si>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</si>
  <si>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</si>
  <si>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</si>
  <si>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</si>
  <si>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</si>
  <si>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</si>
  <si>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</si>
  <si>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</si>
  <si>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</si>
  <si>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</si>
  <si>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</si>
  <si>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</si>
  <si>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</si>
  <si>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</si>
  <si>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</si>
  <si>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</si>
  <si>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</si>
  <si>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</si>
  <si>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</si>
  <si>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</si>
  <si>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</si>
  <si>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</si>
  <si>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</si>
  <si>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</si>
  <si>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</si>
  <si>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</si>
  <si>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</si>
  <si>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</si>
  <si>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</si>
  <si>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</si>
  <si>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</si>
  <si>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</si>
  <si>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</si>
  <si>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</si>
  <si>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</si>
  <si>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</si>
  <si>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</si>
  <si>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</si>
  <si>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</si>
  <si>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</si>
  <si>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</si>
  <si>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</si>
  <si>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</si>
  <si>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</si>
  <si>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</si>
  <si>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</si>
  <si>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</si>
  <si>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</si>
  <si>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</si>
  <si>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</si>
  <si>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</si>
  <si>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</si>
  <si>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</si>
  <si>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</si>
  <si>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</si>
  <si>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</si>
  <si>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</si>
  <si>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</si>
  <si>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</si>
  <si>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</si>
  <si>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</si>
  <si>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</si>
  <si>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</si>
  <si>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</si>
  <si>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</si>
  <si>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</si>
  <si>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</si>
  <si>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</si>
  <si>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</si>
  <si>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</si>
  <si>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</si>
  <si>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</si>
  <si>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</si>
  <si>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</si>
  <si>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</si>
  <si>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</si>
  <si>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</si>
  <si>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</si>
  <si>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</si>
  <si>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</si>
  <si>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</si>
  <si>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</si>
  <si>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</si>
  <si>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</si>
  <si>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</si>
  <si>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</si>
  <si>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</si>
  <si>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</si>
  <si>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</si>
  <si>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</si>
  <si>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</si>
  <si>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</si>
  <si>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</si>
  <si>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</si>
  <si>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</si>
  <si>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</si>
  <si>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</si>
  <si>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</si>
  <si>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</si>
  <si>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</si>
  <si>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</si>
  <si>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</si>
  <si>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</si>
  <si>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</si>
  <si>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</si>
  <si>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</si>
  <si>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</si>
  <si>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</si>
  <si>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</si>
  <si>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</si>
  <si>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</si>
  <si>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</si>
  <si>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</si>
  <si>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</si>
  <si>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</si>
  <si>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</si>
  <si>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</si>
  <si>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</si>
  <si>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</si>
  <si>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</si>
  <si>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</si>
  <si>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</si>
  <si>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</si>
  <si>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</si>
  <si>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</si>
  <si>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</si>
  <si>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</si>
  <si>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</si>
  <si>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</si>
  <si>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</si>
  <si>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</si>
  <si>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</si>
  <si>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</si>
  <si>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</si>
  <si>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</si>
  <si>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</si>
  <si>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</si>
  <si>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</si>
  <si>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</si>
  <si>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</si>
  <si>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</si>
  <si>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</si>
  <si>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</si>
  <si>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</si>
  <si>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</si>
  <si>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</si>
  <si>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</si>
  <si>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</si>
  <si>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</si>
  <si>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</si>
  <si>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</si>
  <si>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</si>
  <si>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</si>
  <si>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</si>
  <si>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</si>
  <si>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</si>
  <si>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</si>
  <si>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</si>
  <si>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</si>
  <si>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</si>
  <si>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</si>
  <si>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</si>
  <si>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</si>
  <si>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</si>
  <si>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</si>
  <si>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</si>
  <si>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</si>
  <si>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</si>
  <si>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</si>
  <si>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</si>
  <si>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</si>
  <si>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</si>
  <si>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</si>
  <si>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</si>
  <si>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</si>
  <si>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</si>
  <si>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</si>
  <si>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</si>
  <si>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</si>
  <si>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</si>
  <si>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</si>
  <si>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</si>
  <si>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</si>
  <si>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</si>
  <si>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</si>
  <si>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</si>
  <si>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</si>
  <si>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</si>
  <si>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</si>
  <si>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</si>
  <si>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</si>
  <si>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</si>
  <si>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</si>
  <si>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</si>
  <si>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</si>
  <si>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</si>
  <si>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</si>
  <si>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</si>
  <si>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</si>
  <si>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</si>
  <si>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</si>
  <si>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</si>
  <si>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</si>
  <si>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</si>
  <si>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</si>
  <si>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</si>
  <si>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</si>
  <si>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</si>
  <si>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</si>
  <si>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</si>
  <si>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</si>
  <si>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</si>
  <si>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</si>
  <si>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</si>
  <si>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</si>
  <si>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</si>
  <si>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</si>
  <si>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</si>
  <si>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</si>
  <si>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</si>
  <si>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</si>
  <si>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</si>
  <si>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</si>
  <si>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</si>
  <si>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</si>
  <si>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</si>
  <si>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</si>
  <si>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</si>
  <si>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</si>
  <si>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</si>
  <si>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</si>
  <si>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</si>
  <si>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</si>
  <si>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</si>
  <si>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</si>
  <si>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</si>
  <si>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</si>
  <si>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</si>
  <si>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</si>
  <si>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</si>
  <si>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</si>
  <si>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</si>
  <si>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</si>
  <si>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</si>
  <si>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</si>
  <si>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</si>
  <si>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</si>
  <si>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</si>
  <si>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</si>
  <si>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</si>
  <si>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</si>
  <si>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</si>
  <si>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</si>
  <si>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</si>
  <si>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</si>
  <si>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</si>
  <si>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</si>
  <si>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</si>
  <si>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</si>
  <si>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</si>
  <si>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</si>
  <si>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</si>
  <si>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</si>
  <si>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</si>
  <si>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</si>
  <si>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</si>
  <si>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</si>
  <si>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</si>
  <si>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</si>
  <si>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</si>
  <si>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</si>
  <si>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</si>
  <si>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</si>
  <si>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</si>
  <si>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</si>
  <si>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</si>
  <si>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</si>
  <si>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</si>
  <si>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</si>
  <si>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</si>
  <si>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</si>
  <si>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</si>
  <si>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</si>
  <si>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</si>
  <si>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</si>
  <si>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</si>
  <si>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</si>
  <si>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</si>
  <si>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</si>
  <si>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</si>
  <si>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</si>
  <si>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</si>
  <si>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</si>
  <si>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</si>
  <si>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</si>
  <si>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</si>
  <si>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</si>
  <si>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</si>
  <si>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</si>
  <si>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</si>
  <si>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</si>
  <si>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</si>
  <si>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</si>
  <si>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</si>
  <si>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</si>
  <si>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</si>
  <si>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</si>
  <si>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</si>
  <si>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</si>
  <si>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</si>
  <si>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</si>
  <si>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</si>
  <si>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</si>
  <si>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</si>
  <si>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</si>
  <si>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</si>
  <si>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</si>
  <si>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</si>
  <si>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</si>
  <si>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</si>
  <si>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</si>
  <si>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</si>
  <si>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</si>
  <si>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</si>
  <si>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</si>
  <si>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</si>
  <si>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</si>
  <si>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</si>
  <si>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</si>
  <si>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</si>
  <si>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</si>
  <si>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</si>
  <si>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</si>
  <si>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</si>
  <si>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</si>
  <si>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</si>
  <si>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</si>
  <si>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</si>
  <si>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</si>
  <si>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</si>
  <si>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</si>
  <si>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</si>
  <si>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</si>
  <si>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</si>
  <si>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</si>
  <si>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</si>
  <si>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</si>
  <si>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</si>
  <si>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</si>
  <si>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</si>
  <si>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</si>
  <si>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</si>
  <si>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</si>
  <si>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</si>
  <si>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</si>
  <si>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</si>
  <si>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</si>
  <si>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</si>
  <si>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</si>
  <si>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</si>
  <si>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</si>
  <si>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</si>
  <si>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</si>
  <si>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</si>
  <si>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</si>
  <si>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</si>
  <si>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</si>
  <si>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</si>
  <si>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</si>
  <si>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</si>
  <si>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</si>
  <si>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</si>
  <si>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</si>
  <si>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</si>
  <si>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</si>
  <si>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</si>
  <si>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</si>
  <si>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</si>
  <si>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</si>
  <si>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</si>
  <si>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</si>
  <si>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</si>
  <si>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</si>
  <si>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</si>
  <si>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</si>
  <si>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</si>
  <si>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</si>
  <si>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</si>
  <si>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</si>
  <si>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</si>
  <si>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</si>
  <si>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</si>
  <si>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</si>
  <si>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</si>
  <si>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</si>
  <si>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</si>
  <si>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</si>
  <si>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</si>
  <si>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</si>
  <si>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</si>
  <si>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</si>
  <si>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</si>
  <si>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</si>
  <si>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</si>
  <si>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</si>
  <si>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</si>
  <si>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</si>
  <si>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</si>
  <si>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</si>
  <si>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</si>
  <si>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</si>
  <si>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</si>
  <si>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</si>
  <si>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</si>
  <si>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</si>
  <si>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</si>
  <si>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</si>
  <si>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</si>
  <si>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</si>
  <si>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</si>
  <si>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</si>
  <si>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</si>
  <si>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</si>
  <si>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</si>
  <si>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</si>
  <si>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</si>
  <si>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</si>
  <si>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</si>
  <si>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</si>
  <si>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</si>
  <si>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</si>
  <si>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</si>
  <si>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</si>
  <si>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</si>
  <si>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</si>
  <si>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</si>
  <si>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</si>
  <si>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</si>
  <si>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</si>
  <si>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</si>
  <si>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</si>
  <si>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</si>
  <si>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</si>
  <si>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</si>
  <si>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</si>
  <si>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</si>
  <si>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</si>
  <si>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</si>
  <si>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</si>
  <si>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</si>
  <si>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</si>
  <si>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</si>
  <si>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</si>
  <si>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</si>
  <si>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</si>
  <si>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</si>
  <si>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</si>
  <si>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</si>
  <si>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</si>
  <si>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</si>
  <si>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</si>
  <si>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</si>
  <si>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</si>
  <si>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</si>
  <si>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</si>
  <si>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</si>
  <si>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</si>
  <si>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</si>
  <si>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</si>
  <si>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</si>
  <si>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</si>
  <si>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</si>
  <si>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</si>
  <si>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</si>
  <si>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</si>
  <si>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</si>
  <si>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</si>
  <si>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</si>
  <si>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</si>
  <si>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</si>
  <si>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</si>
  <si>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</si>
  <si>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</si>
  <si>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</si>
  <si>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</si>
  <si>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</si>
  <si>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</si>
  <si>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</si>
  <si>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</si>
  <si>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</si>
  <si>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</si>
  <si>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</si>
  <si>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</si>
  <si>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</si>
  <si>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</si>
  <si>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</si>
  <si>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</si>
  <si>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</si>
  <si>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</si>
  <si>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</si>
  <si>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</si>
  <si>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</si>
  <si>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</si>
  <si>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</si>
  <si>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</si>
  <si>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</si>
  <si>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</si>
  <si>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</si>
  <si>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</si>
  <si>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</si>
  <si>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</si>
  <si>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</si>
  <si>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</si>
  <si>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</si>
  <si>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</si>
  <si>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</si>
  <si>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</si>
  <si>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</si>
  <si>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</si>
  <si>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</si>
  <si>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</si>
  <si>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</si>
  <si>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</si>
  <si>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</si>
  <si>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</si>
  <si>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</si>
  <si>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</si>
  <si>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</si>
  <si>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</si>
  <si>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</si>
  <si>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</si>
  <si>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</si>
  <si>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</si>
  <si>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</si>
  <si>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</si>
  <si>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</si>
  <si>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</si>
  <si>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</si>
  <si>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</si>
  <si>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</si>
  <si>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</si>
  <si>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</si>
  <si>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</si>
  <si>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</si>
  <si>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</si>
  <si>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</si>
  <si>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</si>
  <si>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</si>
  <si>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</si>
  <si>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</si>
  <si>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</si>
  <si>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</si>
  <si>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</si>
  <si>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</si>
  <si>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</si>
  <si>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</si>
  <si>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</si>
  <si>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</si>
  <si>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</si>
  <si>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</si>
  <si>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</si>
  <si>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</si>
  <si>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</si>
  <si>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</si>
  <si>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</si>
  <si>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</si>
  <si>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</si>
  <si>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</si>
  <si>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</si>
  <si>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</si>
  <si>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</si>
  <si>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</si>
  <si>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</si>
  <si>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</si>
  <si>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</si>
  <si>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</si>
  <si>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</si>
  <si>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</si>
  <si>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</si>
  <si>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</si>
  <si>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</si>
  <si>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</si>
  <si>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</si>
  <si>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</si>
  <si>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</si>
  <si>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</si>
  <si>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</si>
  <si>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</si>
  <si>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</si>
  <si>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</si>
  <si>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</si>
  <si>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</si>
  <si>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</si>
  <si>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</si>
  <si>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</si>
  <si>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</si>
  <si>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</si>
  <si>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</si>
  <si>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</si>
  <si>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</si>
  <si>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</si>
  <si>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</si>
  <si>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</si>
  <si>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</si>
  <si>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</si>
  <si>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</si>
  <si>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</si>
  <si>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</si>
  <si>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</si>
  <si>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</si>
  <si>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</si>
  <si>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</si>
  <si>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</si>
  <si>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</si>
  <si>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</si>
  <si>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</si>
  <si>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</si>
  <si>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</si>
  <si>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</si>
  <si>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</si>
  <si>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</si>
  <si>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</si>
  <si>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</si>
  <si>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</si>
  <si>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</si>
  <si>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</si>
  <si>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</si>
  <si>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</si>
  <si>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</si>
  <si>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</si>
  <si>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</si>
  <si>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</si>
  <si>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</si>
  <si>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</si>
  <si>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</si>
  <si>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</si>
  <si>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</si>
  <si>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</si>
  <si>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</si>
  <si>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</si>
  <si>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</si>
  <si>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</si>
  <si>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</si>
  <si>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</si>
  <si>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</si>
  <si>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</si>
  <si>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</si>
  <si>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</si>
  <si>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</si>
  <si>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</si>
  <si>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</si>
  <si>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</si>
  <si>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</si>
  <si>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</si>
  <si>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</si>
  <si>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</si>
  <si>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</si>
  <si>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</si>
  <si>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</si>
  <si>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</si>
  <si>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</si>
  <si>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</si>
  <si>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</si>
  <si>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</si>
  <si>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</si>
  <si>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</si>
  <si>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</si>
  <si>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</si>
  <si>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</si>
  <si>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</si>
  <si>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</si>
  <si>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</si>
  <si>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</si>
  <si>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</si>
  <si>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</si>
  <si>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</si>
  <si>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</si>
  <si>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</si>
  <si>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</si>
  <si>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</si>
  <si>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</si>
  <si>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</si>
  <si>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</si>
  <si>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</si>
  <si>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</si>
  <si>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</si>
  <si>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</si>
  <si>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</si>
  <si>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</si>
  <si>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</si>
  <si>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</si>
  <si>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</si>
  <si>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</si>
  <si>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</si>
  <si>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</si>
  <si>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</si>
  <si>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</si>
  <si>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</si>
  <si>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</si>
  <si>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</si>
  <si>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</si>
  <si>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</si>
  <si>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</si>
  <si>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</si>
  <si>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</si>
  <si>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</si>
  <si>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</si>
  <si>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</si>
  <si>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</si>
  <si>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</si>
  <si>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</si>
  <si>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</si>
  <si>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</si>
  <si>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</si>
  <si>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</si>
  <si>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</si>
  <si>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</si>
  <si>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</si>
  <si>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</si>
  <si>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</si>
  <si>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</si>
  <si>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</si>
  <si>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</si>
  <si>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</si>
  <si>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</si>
  <si>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</si>
  <si>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</si>
  <si>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</si>
  <si>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</si>
  <si>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</si>
  <si>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</si>
  <si>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</si>
  <si>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</si>
  <si>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</si>
  <si>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</si>
  <si>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</si>
  <si>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</si>
  <si>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</si>
  <si>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</si>
  <si>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</si>
  <si>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</si>
  <si>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</si>
  <si>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</si>
  <si>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</si>
  <si>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</si>
  <si>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</si>
  <si>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</si>
  <si>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</si>
  <si>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</si>
  <si>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</si>
  <si>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</si>
  <si>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</si>
  <si>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</si>
  <si>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</si>
  <si>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</si>
  <si>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</si>
  <si>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</si>
  <si>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</si>
  <si>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</si>
  <si>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</si>
  <si>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</si>
  <si>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</si>
  <si>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</si>
  <si>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</si>
  <si>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</si>
  <si>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</si>
  <si>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</si>
  <si>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</si>
  <si>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</si>
  <si>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</si>
  <si>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</si>
  <si>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</si>
  <si>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</si>
  <si>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</si>
  <si>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</si>
  <si>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</si>
  <si>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</si>
  <si>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</si>
  <si>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</si>
  <si>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</si>
  <si>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</si>
  <si>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</si>
  <si>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</si>
  <si>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</si>
  <si>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</si>
  <si>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</si>
  <si>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</si>
  <si>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</si>
  <si>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</si>
  <si>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</si>
  <si>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</si>
  <si>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</si>
  <si>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</si>
  <si>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</si>
  <si>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</si>
  <si>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</si>
  <si>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</si>
  <si>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</si>
  <si>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</si>
  <si>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</si>
  <si>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</si>
  <si>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</si>
  <si>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</si>
  <si>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</si>
  <si>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</si>
  <si>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</si>
  <si>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</si>
  <si>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</si>
  <si>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</si>
  <si>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</si>
  <si>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</si>
  <si>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</si>
  <si>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</si>
  <si>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</si>
  <si>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</si>
  <si>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</si>
  <si>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</si>
  <si>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</si>
  <si>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</si>
  <si>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</si>
  <si>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</si>
  <si>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</si>
  <si>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</si>
  <si>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</si>
  <si>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</si>
  <si>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</si>
  <si>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</si>
  <si>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</si>
  <si>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</si>
  <si>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</si>
  <si>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</si>
  <si>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</si>
  <si>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</si>
  <si>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</si>
  <si>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</si>
  <si>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</si>
  <si>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</si>
  <si>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</si>
  <si>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</si>
  <si>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</si>
  <si>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</si>
  <si>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</si>
  <si>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</si>
  <si>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</si>
  <si>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</si>
  <si>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</si>
  <si>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PCM-20251003-00001491</t>
  </si>
  <si>
    <t>site located inside Desert USF cant access at night</t>
  </si>
  <si>
    <t>PCM-20251003-00001498</t>
  </si>
  <si>
    <t>Team at site</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</si>
  <si>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</si>
  <si>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</si>
  <si>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</si>
  <si>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</si>
  <si>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</si>
  <si>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NO PCM</t>
  </si>
  <si>
    <t>SCECO CUT at area team on the way to save hub site YLM0740</t>
  </si>
  <si>
    <t>site has Night access issue site on deep valleys or high mountains and team will check morning</t>
  </si>
  <si>
    <t>no pcm</t>
  </si>
  <si>
    <t>flapping/site has Night access issue site on deep valleys or high mountains and team will check morning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</si>
  <si>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</si>
  <si>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</si>
  <si>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</si>
  <si>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</si>
  <si>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PCM-20251003-00001458</t>
  </si>
  <si>
    <t>Site has limited access at night time as site located in USF area on high mountain</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</si>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</sst>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2">
    <sortCondition ref="H1:H5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1" totalsRowShown="0" headerRowDxfId="157" dataDxfId="156" headerRowBorderDxfId="154" tableBorderDxfId="155" totalsRowBorderDxfId="153">
  <autoFilter ref="A1:CJ33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8" totalsRowShown="0" headerRowDxfId="64" dataDxfId="63" headerRowBorderDxfId="61" tableBorderDxfId="62">
  <autoFilter ref="A1:L122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 totalsRowShown="0" headerRowDxfId="48" dataDxfId="47" headerRowBorderDxfId="45" tableBorderDxfId="46" totalsRowBorderDxfId="44">
  <autoFilter ref="A1:L4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8" totalsRowShown="0" headerRowDxfId="31" dataDxfId="30" headerRowBorderDxfId="28" tableBorderDxfId="29">
  <autoFilter ref="A1:L19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1" totalsRowShown="0" headerRowDxfId="15" dataDxfId="14" headerRowBorderDxfId="12" tableBorderDxfId="13">
  <autoFilter ref="A1:L31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2"/>
  <sheetViews>
    <sheetView topLeftCell="A6" workbookViewId="0">
      <selection activeCell="D13" sqref="D1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270.96965428240946</v>
      </c>
      <c r="H2" s="142">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45933.918080208336</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45933.918080208336</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45933.918080208336</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45933.918080208336</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45933.918080208336</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45933.918080208336</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45933.918080208336</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45933.918080208336</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45933.918080208336</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45933.918080208336</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45933.918080208336</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45933.918080208336</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45933.918080208336</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45933.918080208336</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45933.918080208336</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45933.918080208336</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45933.918080208336</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45933.918080208336</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45933.918080208336</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45933.918080208336</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45933.918080208336</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45933.918080208336</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45933.918080208336</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45933.918080208336</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45933.918080208336</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45933.918080208336</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45933.918080208336</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45933.918080208336</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45933.918080208336</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45933.918080208336</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45933.918080208336</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45933.918080208336</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45933.918080208336</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45933.918080208336</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45933.918080208336</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45933.918080208336</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45933.918080208336</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45933.918080208336</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45933.918080208336</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45933.918080208336</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45933.918080208336</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45933.918080208336</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45933.918080208336</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45933.918080208336</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45933.918080208336</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45933.918080208336</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45933.918080208336</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45933.918080208336</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45933.918080208336</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45933.918080208336</v>
      </c>
      <c r="H52" s="68"/>
      <c r="I52" s="73" t="str">
        <f>IFERROR(VLOOKUP(D52,DB!A:F,6,0),"")</f>
        <v/>
      </c>
      <c r="J52" s="73" t="str">
        <f>IFERROR(VLOOKUP(D52,DB!A:G,7,0),"")</f>
        <v/>
      </c>
      <c r="K52" s="69"/>
      <c r="L52" s="70" t="str">
        <f>IFERROR(VLOOKUP(D52,DB!A:I,9,0),"")</f>
        <v/>
      </c>
    </row>
  </sheetData>
  <customSheetViews>
    <customSheetView guid="{F6042A99-DD27-4453-835D-0834D95730CC}" filter="1" showAutoFilter="1">
      <pageMargins left="0" right="0" top="0" bottom="0" header="0" footer="0"/>
      <autoFilter ref="B1:M1" xr:uid="{B3F97992-3138-4EC1-B572-A446CCCA2721}"/>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1"/>
  <sheetViews>
    <sheetView workbookViewId="0">
      <selection activeCell="D7" sqref="D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242.2662978009248</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127.1909968750042</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108.91824224537413</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25613</v>
      </c>
      <c r="E6" s="131" t="s">
        <v>38964</v>
      </c>
      <c r="F6" s="132">
        <v>45933.837685185186</v>
      </c>
      <c r="G6" s="133">
        <f ca="1">IFERROR(NOW()-F6,"-")</f>
        <v>8.0395023149321787E-2</v>
      </c>
      <c r="H6" s="132">
        <v>45933.832754629628</v>
      </c>
      <c r="I6" s="18" t="str">
        <f>IFERROR(VLOOKUP(D6,DB!A:F,6,0),"")</f>
        <v>Generator-SG</v>
      </c>
      <c r="J6" s="18" t="str">
        <f>IFERROR(VLOOKUP(D6,DB!A:G,7,0),"")</f>
        <v>Vandalized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1</v>
      </c>
      <c r="D7" s="75" t="s">
        <v>22477</v>
      </c>
      <c r="E7" s="131" t="s">
        <v>39043</v>
      </c>
      <c r="F7" s="132">
        <v>45933.842534722222</v>
      </c>
      <c r="G7" s="133">
        <f ca="1">IFERROR(NOW()-F7,"-")</f>
        <v>7.5545486113696825E-2</v>
      </c>
      <c r="H7" s="132">
        <v>45933.836770833332</v>
      </c>
      <c r="I7" s="18" t="str">
        <f>IFERROR(VLOOKUP(D7,DB!A:F,6,0),"")</f>
        <v>SCECO</v>
      </c>
      <c r="J7" s="18" t="str">
        <f>IFERROR(VLOOKUP(D7,DB!A:G,7,0),"")</f>
        <v>In progress</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45933.918080208336</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45933.918080208336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45933.918080208336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45933.918080208336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45933.918080208336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45933.918080208336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45933.918080208336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45933.918080208336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45933.918080208336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45933.918080208336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45933.918080208336</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45933.918080208336</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45933.918080208336</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45933.918080208336</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45933.918080208336</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45933.918080208336</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45933.918080208336</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45933.918080208336</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45933.918080208336</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45933.918080208336</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45933.918080208336</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45933.918080208336</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45933.918080208336</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45933.918080208336</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45933.918080208336</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45933.918080208336</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45933.918080208336</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45933.918080208336</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45933.918080208336</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45933.918080208336</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45933.918080208336</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45933.918080208336</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45933.918080208336</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45933.918080208336</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45933.918080208336</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45933.918080208336</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45933.918080208336</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45933.918080208336</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45933.918080208336</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45933.918080208336</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45933.918080208336</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45933.918080208336</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45933.918080208336</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45933.918080208336</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45933.918080208336</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45933.918080208336</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45933.918080208336</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45933.918080208336</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45933.918080208336</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45933.918080208336</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45933.918080208336</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45933.918080208336</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45933.918080208336</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45933.918080208336</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45933.918080208336</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45933.918080208336</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45933.918080208336</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45933.918080208336</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45933.918080208336</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45933.918080208336</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45933.918080208336</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45933.918080208336</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45933.918080208336</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45933.918080208336</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45933.918080208336</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45933.918080208336</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45933.918080208336</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45933.918080208336</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45933.918080208336</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45933.918080208336</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45933.918080208336</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45933.918080208336</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45933.918080208336</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45933.918080208336</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45933.918080208336</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45933.918080208336</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45933.918080208336</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45933.918080208336</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45933.918080208336</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45933.918080208336</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45933.918080208336</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45933.918080208336</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45933.918080208336</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45933.918080208336</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45933.918080208336</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45933.918080208336</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45933.918080208336</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45933.918080208336</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45933.918080208336</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45933.918080208336</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45933.918080208336</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45933.918080208336</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45933.918080208336</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45933.918080208336</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45933.918080208336</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45933.918080208336</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45933.918080208336</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45933.918080208336</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45933.918080208336</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45933.918080208336</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45933.918080208336</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45933.918080208336</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45933.918080208336</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45933.918080208336</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45933.918080208336</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45933.918080208336</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45933.918080208336</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45933.918080208336</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45933.918080208336</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45933.918080208336</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45933.918080208336</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45933.918080208336</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45933.918080208336</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45933.918080208336</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45933.918080208336</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45933.918080208336</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45933.918080208336</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45933.918080208336</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45933.918080208336</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45933.918080208336</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45933.918080208336</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45933.918080208336</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45933.918080208336</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45933.918080208336</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45933.918080208336</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45933.918080208336</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45933.918080208336</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45933.918080208336</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45933.918080208336</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45933.918080208336</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45933.918080208336</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45933.918080208336</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45933.918080208336</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45933.918080208336</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45933.918080208336</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45933.918080208336</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45933.918080208336</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45933.918080208336</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45933.918080208336</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45933.918080208336</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45933.918080208336</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45933.918080208336</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45933.918080208336</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45933.918080208336</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45933.918080208336</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45933.918080208336</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45933.918080208336</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45933.918080208336</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45933.918080208336</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45933.918080208336</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45933.918080208336</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45933.918080208336</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45933.918080208336</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45933.918080208336</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45933.918080208336</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45933.918080208336</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45933.918080208336</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45933.918080208336</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45933.918080208336</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45933.918080208336</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45933.918080208336</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45933.918080208336</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45933.918080208336</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45933.918080208336</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45933.918080208336</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45933.918080208336</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45933.918080208336</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45933.918080208336</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45933.918080208336</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45933.918080208336</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45933.918080208336</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45933.918080208336</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45933.918080208336</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45933.918080208336</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45933.918080208336</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45933.918080208336</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45933.918080208336</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45933.918080208336</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45933.918080208336</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45933.918080208336</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45933.918080208336</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45933.918080208336</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45933.918080208336</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45933.918080208336</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45933.918080208336</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45933.918080208336</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45933.918080208336</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45933.918080208336</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45933.918080208336</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45933.918080208336</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45933.918080208336</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45933.918080208336</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45933.918080208336</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45933.918080208336</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45933.918080208336</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45933.918080208336</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45933.918080208336</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45933.918080208336</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45933.918080208336</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45933.918080208336</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45933.918080208336</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45933.918080208336</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45933.918080208336</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45933.918080208336</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45933.918080208336</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45933.918080208336</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45933.918080208336</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45933.918080208336</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45933.918080208336</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45933.918080208336</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45933.918080208336</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45933.918080208336</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45933.918080208336</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45933.918080208336</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45933.918080208336</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45933.918080208336</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45933.918080208336</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45933.918080208336</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45933.918080208336</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45933.918080208336</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45933.918080208336</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45933.918080208336</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45933.918080208336</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45933.918080208336</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45933.918080208336</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45933.918080208336</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45933.918080208336</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45933.918080208336</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45933.918080208336</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45933.918080208336</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45933.918080208336</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45933.918080208336</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45933.918080208336</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45933.918080208336</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45933.918080208336</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45933.918080208336</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45933.918080208336</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45933.918080208336</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45933.918080208336</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45933.918080208336</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45933.918080208336</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45933.918080208336</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45933.918080208336</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45933.918080208336</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45933.918080208336</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45933.918080208336</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45933.918080208336</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45933.918080208336</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45933.918080208336</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45933.918080208336</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45933.918080208336</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45933.918080208336</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45933.918080208336</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45933.918080208336</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45933.918080208336</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45933.918080208336</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45933.918080208336</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45933.918080208336</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45933.918080208336</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45933.918080208336</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45933.918080208336</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45933.918080208336</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45933.918080208336</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45933.918080208336</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45933.918080208336</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45933.918080208336</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45933.918080208336</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45933.918080208336</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45933.918080208336</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45933.918080208336</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45933.918080208336</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45933.918080208336</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45933.918080208336</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45933.918080208336</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45933.918080208336</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45933.918080208336</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45933.918080208336</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45933.918080208336</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45933.918080208336</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45933.918080208336</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45933.918080208336</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45933.918080208336</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45933.918080208336</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45933.918080208336</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45933.918080208336</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45933.918080208336</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45933.918080208336</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45933.918080208336</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45933.918080208336</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45933.918080208336</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45933.918080208336</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45933.918080208336</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45933.918080208336</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45933.918080208336</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45933.918080208336</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45933.918080208336</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45933.918080208336</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45933.918080208336</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45933.918080208336</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45933.918080208336</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45933.918080208336</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45933.918080208336</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45933.918080208336</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45933.918080208336</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45933.918080208336</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45933.918080208336</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45933.918080208336</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45933.918080208336</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45933.918080208336</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45933.918080208336</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45933.918080208336</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45933.918080208336</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45933.918080208336</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45933.918080208336</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45933.918080208336</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45933.918080208336</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45933.918080208336</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45933.918080208336</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45933.918080208336</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45933.918080208336</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45933.918080208336</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45933.918080208336</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45933.918080208336</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45933.918080208336</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sheetData>
  <dataValidations count="2">
    <dataValidation allowBlank="1" showInputMessage="1" showErrorMessage="1" sqref="E1" xr:uid="{4D935161-CDD3-4592-B877-3FB59C99E142}"/>
    <dataValidation type="list" allowBlank="1" showInputMessage="1" showErrorMessage="1" sqref="E3:E33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8"/>
  <sheetViews>
    <sheetView workbookViewId="0">
      <selection activeCell="D10" sqref="D10"/>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1" ca="1" si="0">IFERROR(NOW()-F2,"-")</f>
        <v>45933.918080208336</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45933.918080208336</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45933.918080208336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45933.918080208336</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45933.918080208336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45933.918080208336</v>
      </c>
      <c r="H7" s="22"/>
      <c r="I7" s="19" t="str">
        <f>IFERROR(VLOOKUP(D7,DB!A:F,6,0),"")</f>
        <v/>
      </c>
      <c r="J7" s="18" t="str">
        <f>IFERROR(VLOOKUP(D7,DB!A:G,7,0),"")</f>
        <v/>
      </c>
      <c r="K7" s="50"/>
      <c r="L7" s="23" t="str">
        <f>IFERROR(VLOOKUP(D7,DB!A:I,9,0),"")</f>
        <v/>
      </c>
    </row>
    <row r="8" spans="1:13" ht="15" customHeight="1">
      <c r="A8" s="19"/>
      <c r="B8" s="18" t="str">
        <f>IFERROR(VLOOKUP(#REF!,DB!A:K,11,0),"")</f>
        <v/>
      </c>
      <c r="C8" s="18"/>
      <c r="D8" s="18"/>
      <c r="E8" s="18"/>
      <c r="F8" s="20"/>
      <c r="G8" s="21">
        <f t="shared" ca="1" si="0"/>
        <v>45933.918080208336</v>
      </c>
      <c r="H8" s="22"/>
      <c r="I8" s="19" t="str">
        <f>IFERROR(VLOOKUP(#REF!,DB!A:F,6,0),"")</f>
        <v/>
      </c>
      <c r="J8" s="18" t="str">
        <f>IFERROR(VLOOKUP(#REF!,DB!A:G,7,0),"")</f>
        <v/>
      </c>
      <c r="K8" s="50"/>
      <c r="L8" s="23" t="str">
        <f>IFERROR(VLOOKUP(#REF!,DB!A:I,9,0),"")</f>
        <v/>
      </c>
    </row>
    <row r="9" spans="1:13" ht="15" customHeight="1">
      <c r="A9" s="19"/>
      <c r="B9" s="75" t="str">
        <f>IFERROR(VLOOKUP(D9,DB!A:K,11,0),"")</f>
        <v/>
      </c>
      <c r="C9" s="18"/>
      <c r="D9" s="18"/>
      <c r="E9" s="18"/>
      <c r="F9" s="20"/>
      <c r="G9" s="21">
        <f t="shared" ca="1" si="0"/>
        <v>45933.918080208336</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45933.918080208336</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45933.918080208336</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45933.918080208336</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45933.918080208336</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45933.918080208336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45933.918080208336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45933.918080208336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45933.918080208336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45933.918080208336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45933.918080208336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45933.918080208336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45933.918080208336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45933.918080208336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45933.918080208336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45933.918080208336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45933.918080208336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45933.918080208336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45933.918080208336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45933.918080208336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45933.918080208336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45933.918080208336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45933.918080208336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45933.918080208336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45933.918080208336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45933.918080208336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45933.918080208336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45933.918080208336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45933.918080208336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45933.918080208336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45933.918080208336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45933.918080208336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45933.918080208336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45933.918080208336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45933.918080208336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45933.918080208336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45933.918080208336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45933.918080208336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45933.918080208336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45933.918080208336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45933.918080208336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45933.918080208336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45933.918080208336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45933.918080208336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45933.918080208336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45933.918080208336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45933.918080208336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45933.918080208336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45933.918080208336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45933.918080208336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45933.918080208336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45933.918080208336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45933.918080208336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ref="G62:G125" ca="1" si="1">IFERROR(NOW()-F62,"-")</f>
        <v>45933.918080208336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45933.918080208336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45933.918080208336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45933.918080208336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45933.918080208336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45933.918080208336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45933.918080208336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45933.918080208336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45933.918080208336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45933.918080208336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45933.918080208336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45933.918080208336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45933.918080208336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45933.918080208336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45933.918080208336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45933.918080208336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45933.918080208336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45933.918080208336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45933.918080208336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45933.918080208336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45933.918080208336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45933.918080208336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45933.918080208336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45933.918080208336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45933.918080208336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45933.918080208336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45933.918080208336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45933.918080208336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45933.918080208336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45933.918080208336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45933.918080208336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45933.918080208336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45933.918080208336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45933.918080208336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45933.918080208336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45933.918080208336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45933.918080208336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45933.918080208336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45933.918080208336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45933.918080208336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45933.918080208336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45933.918080208336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45933.918080208336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45933.918080208336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45933.918080208336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45933.918080208336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45933.918080208336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45933.918080208336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45933.918080208336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45933.918080208336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45933.918080208336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45933.918080208336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45933.918080208336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45933.918080208336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45933.918080208336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45933.918080208336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45933.918080208336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45933.918080208336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45933.918080208336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45933.918080208336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45933.918080208336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45933.918080208336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45933.918080208336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45933.918080208336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ref="G126:G189" ca="1" si="2">IFERROR(NOW()-F126,"-")</f>
        <v>45933.918080208336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45933.918080208336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45933.918080208336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45933.918080208336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45933.918080208336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45933.918080208336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45933.918080208336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45933.918080208336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45933.918080208336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45933.918080208336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45933.918080208336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45933.918080208336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45933.918080208336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45933.918080208336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45933.918080208336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45933.918080208336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45933.918080208336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45933.918080208336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45933.918080208336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45933.918080208336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45933.918080208336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45933.918080208336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45933.918080208336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45933.918080208336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45933.918080208336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45933.918080208336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45933.918080208336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45933.918080208336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45933.918080208336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45933.918080208336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45933.918080208336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45933.918080208336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45933.918080208336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45933.918080208336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45933.918080208336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45933.918080208336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45933.918080208336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45933.918080208336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45933.918080208336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45933.918080208336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45933.918080208336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45933.918080208336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45933.918080208336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45933.918080208336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45933.918080208336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45933.918080208336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45933.918080208336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45933.918080208336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45933.918080208336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45933.918080208336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45933.918080208336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45933.918080208336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45933.918080208336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45933.918080208336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45933.918080208336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45933.918080208336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45933.918080208336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45933.918080208336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45933.918080208336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45933.918080208336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45933.918080208336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45933.918080208336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45933.918080208336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45933.918080208336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ref="G190:G253" ca="1" si="3">IFERROR(NOW()-F190,"-")</f>
        <v>45933.918080208336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45933.918080208336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45933.918080208336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45933.918080208336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45933.918080208336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45933.918080208336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45933.918080208336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45933.918080208336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45933.918080208336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45933.918080208336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45933.918080208336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45933.918080208336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45933.918080208336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45933.918080208336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45933.918080208336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45933.918080208336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45933.918080208336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45933.918080208336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45933.918080208336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45933.918080208336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45933.918080208336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45933.918080208336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45933.918080208336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45933.918080208336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45933.918080208336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45933.918080208336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45933.918080208336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45933.918080208336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45933.918080208336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45933.918080208336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45933.918080208336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45933.918080208336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45933.918080208336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45933.918080208336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45933.918080208336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45933.918080208336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45933.918080208336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45933.918080208336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45933.918080208336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45933.918080208336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45933.918080208336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45933.918080208336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45933.918080208336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45933.918080208336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45933.918080208336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45933.918080208336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45933.918080208336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45933.918080208336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45933.918080208336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45933.918080208336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45933.918080208336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45933.918080208336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45933.918080208336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45933.918080208336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45933.918080208336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45933.918080208336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45933.918080208336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45933.918080208336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45933.918080208336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45933.918080208336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45933.918080208336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45933.918080208336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45933.918080208336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45933.918080208336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ref="G254:G317" ca="1" si="4">IFERROR(NOW()-F254,"-")</f>
        <v>45933.918080208336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45933.918080208336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45933.918080208336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45933.918080208336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45933.918080208336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45933.918080208336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45933.918080208336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45933.918080208336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45933.918080208336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45933.918080208336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45933.918080208336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45933.918080208336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45933.918080208336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45933.918080208336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45933.918080208336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45933.918080208336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45933.918080208336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45933.918080208336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45933.918080208336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45933.918080208336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45933.918080208336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45933.918080208336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45933.918080208336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45933.918080208336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45933.918080208336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45933.918080208336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45933.918080208336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45933.918080208336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45933.918080208336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45933.918080208336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45933.918080208336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45933.918080208336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45933.918080208336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45933.918080208336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45933.918080208336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45933.918080208336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45933.918080208336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45933.918080208336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45933.918080208336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45933.918080208336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45933.918080208336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45933.918080208336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45933.918080208336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45933.918080208336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45933.918080208336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45933.918080208336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45933.918080208336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45933.918080208336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45933.918080208336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45933.918080208336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45933.918080208336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45933.918080208336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45933.918080208336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45933.918080208336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45933.918080208336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45933.918080208336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45933.918080208336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45933.918080208336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45933.918080208336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45933.918080208336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45933.918080208336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45933.918080208336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45933.918080208336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45933.918080208336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ref="G318:G381" ca="1" si="5">IFERROR(NOW()-F318,"-")</f>
        <v>45933.918080208336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45933.918080208336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45933.918080208336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45933.918080208336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45933.918080208336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45933.918080208336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45933.918080208336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45933.918080208336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45933.918080208336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45933.918080208336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45933.918080208336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45933.918080208336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45933.918080208336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45933.918080208336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45933.918080208336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45933.918080208336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45933.918080208336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45933.918080208336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45933.918080208336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45933.918080208336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45933.918080208336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45933.918080208336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45933.918080208336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45933.918080208336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45933.918080208336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45933.918080208336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45933.918080208336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45933.918080208336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45933.918080208336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45933.918080208336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45933.918080208336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45933.918080208336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45933.918080208336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45933.918080208336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45933.918080208336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45933.918080208336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45933.918080208336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45933.918080208336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45933.918080208336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45933.918080208336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45933.918080208336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45933.918080208336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45933.918080208336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45933.918080208336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45933.918080208336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45933.918080208336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45933.918080208336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45933.918080208336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45933.918080208336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45933.918080208336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45933.918080208336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45933.918080208336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45933.918080208336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45933.918080208336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45933.918080208336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45933.918080208336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45933.918080208336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45933.918080208336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45933.918080208336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45933.918080208336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45933.918080208336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45933.918080208336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45933.918080208336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45933.918080208336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ref="G382:G445" ca="1" si="6">IFERROR(NOW()-F382,"-")</f>
        <v>45933.918080208336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45933.918080208336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45933.918080208336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45933.918080208336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45933.918080208336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45933.918080208336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45933.918080208336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45933.918080208336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45933.918080208336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45933.918080208336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45933.918080208336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45933.918080208336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45933.918080208336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45933.918080208336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45933.918080208336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45933.918080208336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45933.918080208336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45933.918080208336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45933.918080208336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45933.918080208336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45933.918080208336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45933.918080208336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45933.918080208336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45933.918080208336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45933.918080208336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45933.918080208336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45933.918080208336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45933.918080208336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45933.918080208336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45933.918080208336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45933.918080208336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45933.918080208336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45933.918080208336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45933.918080208336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45933.918080208336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45933.918080208336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45933.918080208336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45933.918080208336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45933.918080208336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45933.918080208336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45933.918080208336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45933.918080208336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45933.918080208336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45933.918080208336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45933.918080208336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45933.918080208336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45933.918080208336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45933.918080208336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45933.918080208336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45933.918080208336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45933.918080208336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45933.918080208336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45933.918080208336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45933.918080208336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45933.918080208336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45933.918080208336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45933.918080208336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45933.918080208336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45933.918080208336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45933.918080208336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45933.918080208336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45933.918080208336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45933.918080208336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45933.918080208336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ref="G446:G509" ca="1" si="7">IFERROR(NOW()-F446,"-")</f>
        <v>45933.918080208336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45933.918080208336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45933.918080208336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45933.918080208336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45933.918080208336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45933.918080208336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45933.918080208336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45933.918080208336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45933.918080208336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45933.918080208336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45933.918080208336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45933.918080208336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45933.918080208336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45933.918080208336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45933.918080208336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45933.918080208336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45933.918080208336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45933.918080208336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45933.918080208336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45933.918080208336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45933.918080208336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45933.918080208336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45933.918080208336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45933.918080208336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45933.918080208336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45933.918080208336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45933.918080208336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45933.918080208336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45933.918080208336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45933.918080208336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45933.918080208336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45933.918080208336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45933.918080208336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45933.918080208336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45933.918080208336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45933.918080208336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45933.918080208336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45933.918080208336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45933.918080208336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45933.918080208336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45933.918080208336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45933.918080208336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45933.918080208336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45933.918080208336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45933.918080208336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45933.918080208336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45933.918080208336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45933.918080208336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45933.918080208336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45933.918080208336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45933.918080208336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45933.918080208336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45933.918080208336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45933.918080208336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45933.918080208336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45933.918080208336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45933.918080208336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45933.918080208336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45933.918080208336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45933.918080208336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45933.918080208336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45933.918080208336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45933.918080208336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45933.918080208336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ref="G510:G573" ca="1" si="8">IFERROR(NOW()-F510,"-")</f>
        <v>45933.918080208336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45933.918080208336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45933.918080208336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45933.918080208336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45933.918080208336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45933.918080208336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45933.918080208336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45933.918080208336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45933.918080208336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45933.918080208336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45933.918080208336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45933.918080208336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45933.918080208336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45933.918080208336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45933.918080208336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45933.918080208336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45933.918080208336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45933.918080208336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45933.918080208336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45933.918080208336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45933.918080208336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45933.918080208336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45933.918080208336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45933.918080208336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45933.918080208336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45933.918080208336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45933.918080208336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45933.918080208336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45933.918080208336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45933.918080208336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45933.918080208336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45933.918080208336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45933.918080208336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45933.918080208336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45933.918080208336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45933.918080208336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45933.918080208336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45933.918080208336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45933.918080208336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45933.918080208336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45933.918080208336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45933.918080208336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45933.918080208336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45933.918080208336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45933.918080208336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45933.918080208336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45933.918080208336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45933.918080208336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45933.918080208336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45933.918080208336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45933.918080208336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45933.918080208336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45933.918080208336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45933.918080208336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45933.918080208336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45933.918080208336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45933.918080208336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45933.918080208336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45933.918080208336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45933.918080208336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45933.918080208336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45933.918080208336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45933.918080208336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45933.918080208336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ref="G574:G637" ca="1" si="9">IFERROR(NOW()-F574,"-")</f>
        <v>45933.918080208336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45933.918080208336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45933.918080208336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45933.918080208336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45933.918080208336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45933.918080208336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45933.918080208336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45933.918080208336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45933.918080208336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45933.918080208336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45933.918080208336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45933.918080208336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45933.918080208336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45933.918080208336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45933.918080208336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45933.918080208336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45933.918080208336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45933.918080208336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45933.918080208336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45933.918080208336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45933.918080208336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45933.918080208336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45933.918080208336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45933.918080208336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45933.918080208336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45933.918080208336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45933.918080208336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45933.918080208336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45933.918080208336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45933.918080208336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45933.918080208336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45933.918080208336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45933.918080208336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45933.918080208336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45933.918080208336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45933.918080208336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45933.918080208336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45933.918080208336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45933.918080208336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45933.918080208336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45933.918080208336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45933.918080208336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45933.918080208336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45933.918080208336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45933.918080208336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45933.918080208336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45933.918080208336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45933.918080208336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45933.918080208336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45933.918080208336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45933.918080208336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45933.918080208336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45933.918080208336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45933.918080208336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45933.918080208336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45933.918080208336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45933.918080208336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45933.918080208336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45933.918080208336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45933.918080208336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45933.918080208336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45933.918080208336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45933.918080208336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45933.918080208336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ref="G638:G701" ca="1" si="10">IFERROR(NOW()-F638,"-")</f>
        <v>45933.918080208336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45933.918080208336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45933.918080208336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45933.918080208336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45933.918080208336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45933.918080208336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45933.918080208336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45933.918080208336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45933.918080208336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45933.918080208336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45933.918080208336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45933.918080208336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45933.918080208336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45933.918080208336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45933.918080208336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45933.918080208336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45933.918080208336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45933.918080208336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45933.918080208336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45933.918080208336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45933.918080208336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45933.918080208336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45933.918080208336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45933.918080208336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45933.918080208336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45933.918080208336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45933.918080208336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45933.918080208336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45933.918080208336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45933.918080208336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45933.918080208336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45933.918080208336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45933.918080208336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45933.918080208336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45933.918080208336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45933.918080208336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45933.918080208336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45933.918080208336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45933.918080208336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45933.918080208336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45933.918080208336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45933.918080208336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45933.918080208336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45933.918080208336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45933.918080208336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45933.918080208336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45933.918080208336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45933.918080208336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45933.918080208336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45933.918080208336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45933.918080208336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45933.918080208336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45933.918080208336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45933.918080208336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45933.918080208336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45933.918080208336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45933.918080208336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45933.918080208336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45933.918080208336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45933.918080208336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45933.918080208336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45933.918080208336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45933.918080208336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45933.918080208336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ref="G702:G765" ca="1" si="11">IFERROR(NOW()-F702,"-")</f>
        <v>45933.918080208336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45933.918080208336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45933.918080208336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45933.918080208336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45933.918080208336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45933.918080208336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45933.918080208336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45933.918080208336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45933.918080208336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45933.918080208336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45933.918080208336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45933.918080208336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45933.918080208336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45933.918080208336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45933.918080208336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45933.918080208336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45933.918080208336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45933.918080208336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45933.918080208336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45933.918080208336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45933.918080208336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45933.918080208336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45933.918080208336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45933.918080208336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45933.918080208336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45933.918080208336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45933.918080208336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45933.918080208336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45933.918080208336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45933.918080208336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45933.918080208336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45933.918080208336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45933.918080208336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45933.918080208336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45933.918080208336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45933.918080208336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45933.918080208336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45933.918080208336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45933.918080208336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45933.918080208336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45933.918080208336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45933.918080208336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45933.918080208336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45933.918080208336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45933.918080208336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45933.918080208336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45933.918080208336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45933.918080208336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45933.918080208336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45933.918080208336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45933.918080208336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45933.918080208336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45933.918080208336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45933.918080208336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45933.918080208336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45933.918080208336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45933.918080208336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45933.918080208336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45933.918080208336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45933.918080208336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45933.918080208336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45933.918080208336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45933.918080208336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45933.918080208336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ref="G766:G829" ca="1" si="12">IFERROR(NOW()-F766,"-")</f>
        <v>45933.918080208336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45933.918080208336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45933.918080208336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45933.918080208336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45933.918080208336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45933.918080208336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45933.918080208336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45933.918080208336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45933.918080208336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45933.918080208336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45933.918080208336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45933.918080208336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45933.918080208336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45933.918080208336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45933.918080208336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45933.918080208336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45933.918080208336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45933.918080208336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45933.918080208336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45933.918080208336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45933.918080208336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45933.918080208336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45933.918080208336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45933.918080208336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45933.918080208336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45933.918080208336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45933.918080208336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45933.918080208336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45933.918080208336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45933.918080208336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45933.918080208336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45933.918080208336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45933.918080208336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45933.918080208336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45933.918080208336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45933.918080208336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45933.918080208336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45933.918080208336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45933.918080208336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45933.918080208336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45933.918080208336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45933.918080208336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45933.918080208336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45933.918080208336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45933.918080208336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45933.918080208336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45933.918080208336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45933.918080208336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45933.918080208336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45933.918080208336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45933.918080208336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45933.918080208336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45933.918080208336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45933.918080208336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45933.918080208336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45933.918080208336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45933.918080208336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45933.918080208336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45933.918080208336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45933.918080208336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45933.918080208336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45933.918080208336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45933.918080208336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45933.918080208336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ref="G830:G893" ca="1" si="13">IFERROR(NOW()-F830,"-")</f>
        <v>45933.918080208336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45933.918080208336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45933.918080208336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45933.918080208336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45933.918080208336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45933.918080208336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45933.918080208336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45933.918080208336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45933.918080208336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45933.918080208336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45933.918080208336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45933.918080208336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45933.918080208336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45933.918080208336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45933.918080208336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45933.918080208336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45933.918080208336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45933.918080208336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45933.918080208336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45933.918080208336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45933.918080208336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45933.918080208336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45933.918080208336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45933.918080208336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45933.918080208336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45933.918080208336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45933.918080208336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45933.918080208336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45933.918080208336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45933.918080208336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45933.918080208336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45933.918080208336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45933.918080208336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45933.918080208336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45933.918080208336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45933.918080208336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45933.918080208336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45933.918080208336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45933.918080208336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45933.918080208336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45933.918080208336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45933.918080208336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45933.918080208336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45933.918080208336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45933.918080208336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45933.918080208336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45933.918080208336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45933.918080208336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45933.918080208336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45933.918080208336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45933.918080208336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45933.918080208336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45933.918080208336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45933.918080208336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45933.918080208336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45933.918080208336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45933.918080208336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45933.918080208336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45933.918080208336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45933.918080208336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45933.918080208336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45933.918080208336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45933.918080208336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45933.918080208336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ref="G894:G957" ca="1" si="14">IFERROR(NOW()-F894,"-")</f>
        <v>45933.918080208336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45933.918080208336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45933.918080208336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45933.918080208336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45933.918080208336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45933.918080208336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45933.918080208336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45933.918080208336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45933.918080208336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45933.918080208336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45933.918080208336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45933.918080208336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45933.918080208336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45933.918080208336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45933.918080208336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45933.918080208336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45933.918080208336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45933.918080208336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45933.918080208336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45933.918080208336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45933.918080208336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45933.918080208336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45933.918080208336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45933.918080208336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45933.918080208336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45933.918080208336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45933.918080208336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45933.918080208336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45933.918080208336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45933.918080208336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45933.918080208336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45933.918080208336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45933.918080208336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45933.918080208336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45933.918080208336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45933.918080208336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45933.918080208336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45933.918080208336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45933.918080208336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45933.918080208336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45933.918080208336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45933.918080208336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45933.918080208336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45933.918080208336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45933.918080208336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45933.918080208336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45933.918080208336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45933.918080208336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45933.918080208336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45933.918080208336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45933.918080208336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45933.918080208336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45933.918080208336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45933.918080208336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45933.918080208336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45933.918080208336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45933.918080208336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45933.918080208336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45933.918080208336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45933.918080208336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45933.918080208336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45933.918080208336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45933.918080208336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45933.918080208336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ref="G958:G1021" ca="1" si="15">IFERROR(NOW()-F958,"-")</f>
        <v>45933.918080208336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45933.918080208336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45933.918080208336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45933.918080208336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45933.918080208336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45933.918080208336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45933.918080208336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45933.918080208336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45933.918080208336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45933.918080208336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45933.918080208336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45933.918080208336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45933.918080208336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45933.918080208336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45933.918080208336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45933.918080208336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45933.918080208336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45933.918080208336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45933.918080208336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45933.918080208336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45933.918080208336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45933.918080208336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45933.918080208336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45933.918080208336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45933.918080208336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45933.918080208336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45933.918080208336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45933.918080208336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45933.918080208336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45933.918080208336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45933.918080208336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45933.918080208336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45933.918080208336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45933.918080208336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45933.918080208336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45933.918080208336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45933.918080208336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45933.918080208336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45933.918080208336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45933.918080208336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45933.918080208336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45933.918080208336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45933.918080208336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45933.918080208336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45933.918080208336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45933.918080208336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45933.918080208336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45933.918080208336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45933.918080208336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45933.918080208336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45933.918080208336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45933.918080208336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45933.918080208336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45933.918080208336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45933.918080208336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45933.918080208336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45933.918080208336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45933.918080208336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45933.918080208336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45933.918080208336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45933.918080208336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45933.918080208336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45933.918080208336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45933.918080208336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ref="G1022:G1085" ca="1" si="16">IFERROR(NOW()-F1022,"-")</f>
        <v>45933.918080208336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45933.918080208336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45933.918080208336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45933.918080208336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45933.918080208336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45933.918080208336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45933.918080208336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45933.918080208336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45933.918080208336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45933.918080208336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45933.918080208336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45933.918080208336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45933.918080208336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45933.918080208336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45933.918080208336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45933.918080208336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45933.918080208336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45933.918080208336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45933.918080208336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45933.918080208336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45933.918080208336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45933.918080208336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45933.918080208336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45933.918080208336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45933.918080208336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45933.918080208336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45933.918080208336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45933.918080208336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45933.918080208336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45933.918080208336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45933.918080208336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45933.918080208336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45933.918080208336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45933.918080208336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45933.918080208336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45933.918080208336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45933.918080208336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45933.918080208336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45933.918080208336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45933.918080208336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45933.918080208336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45933.918080208336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45933.918080208336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45933.918080208336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45933.918080208336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45933.918080208336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45933.918080208336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45933.918080208336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45933.918080208336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45933.918080208336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45933.918080208336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45933.918080208336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45933.918080208336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45933.918080208336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45933.918080208336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45933.918080208336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45933.918080208336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45933.918080208336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45933.918080208336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45933.918080208336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45933.918080208336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45933.918080208336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45933.918080208336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45933.918080208336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ref="G1086:G1149" ca="1" si="17">IFERROR(NOW()-F1086,"-")</f>
        <v>45933.918080208336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45933.918080208336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45933.918080208336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45933.918080208336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45933.918080208336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45933.918080208336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45933.918080208336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45933.918080208336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45933.918080208336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45933.918080208336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45933.918080208336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45933.918080208336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45933.918080208336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45933.918080208336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45933.918080208336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45933.918080208336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45933.918080208336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45933.918080208336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45933.918080208336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45933.918080208336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45933.918080208336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45933.918080208336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45933.918080208336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45933.918080208336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45933.918080208336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45933.918080208336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45933.918080208336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45933.918080208336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45933.918080208336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45933.918080208336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45933.918080208336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45933.918080208336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45933.918080208336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45933.918080208336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45933.918080208336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45933.918080208336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45933.918080208336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45933.918080208336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45933.918080208336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45933.918080208336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45933.918080208336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45933.918080208336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45933.918080208336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45933.918080208336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45933.918080208336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45933.918080208336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45933.918080208336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45933.918080208336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45933.918080208336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45933.918080208336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45933.918080208336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45933.918080208336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45933.918080208336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45933.918080208336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45933.918080208336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45933.918080208336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45933.918080208336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45933.918080208336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45933.918080208336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45933.918080208336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45933.918080208336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45933.918080208336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45933.918080208336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45933.918080208336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ref="G1150:G1213" ca="1" si="18">IFERROR(NOW()-F1150,"-")</f>
        <v>45933.918080208336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45933.918080208336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45933.918080208336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45933.918080208336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45933.918080208336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45933.918080208336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45933.918080208336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45933.918080208336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45933.918080208336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45933.918080208336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45933.918080208336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45933.918080208336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45933.918080208336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45933.918080208336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45933.918080208336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45933.918080208336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45933.918080208336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45933.918080208336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45933.918080208336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45933.918080208336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45933.918080208336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45933.918080208336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45933.918080208336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45933.918080208336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45933.918080208336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45933.918080208336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45933.918080208336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45933.918080208336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45933.918080208336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45933.918080208336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45933.918080208336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45933.918080208336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45933.918080208336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45933.918080208336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45933.918080208336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45933.918080208336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45933.918080208336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45933.918080208336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45933.918080208336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45933.918080208336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45933.918080208336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45933.918080208336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45933.918080208336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45933.918080208336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45933.918080208336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45933.918080208336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45933.918080208336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45933.918080208336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45933.918080208336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45933.918080208336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45933.918080208336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45933.918080208336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45933.918080208336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45933.918080208336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45933.918080208336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45933.918080208336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45933.918080208336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45933.918080208336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45933.918080208336</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45933.918080208336</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45933.918080208336</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45933.918080208336</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45933.918080208336</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45933.918080208336</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ref="G1214:G1228" ca="1" si="19">IFERROR(NOW()-F1214,"-")</f>
        <v>45933.918080208336</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45933.918080208336</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45933.918080208336</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45933.918080208336</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45933.918080208336</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45933.918080208336</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45933.918080208336</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45933.918080208336</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45933.918080208336</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45933.918080208336</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45933.918080208336</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45933.918080208336</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45933.918080208336</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45933.918080208336</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45933.918080208336</v>
      </c>
      <c r="H1228" s="22"/>
      <c r="I1228" s="19" t="str">
        <f>IFERROR(VLOOKUP(D1228,DB!A:F,6,0),"")</f>
        <v/>
      </c>
      <c r="J1228" s="18" t="str">
        <f>IFERROR(VLOOKUP(D1228,DB!A:G,7,0),"")</f>
        <v/>
      </c>
      <c r="K1228" s="50"/>
      <c r="L1228" s="23" t="str">
        <f>IFERROR(VLOOKUP(D1228,DB!A:I,9,0),"")</f>
        <v/>
      </c>
    </row>
  </sheetData>
  <dataValidations count="2">
    <dataValidation allowBlank="1" showInputMessage="1" showErrorMessage="1" sqref="E1" xr:uid="{5914219A-CB83-432D-936A-CC0CB6F3982A}"/>
    <dataValidation type="list" allowBlank="1" showInputMessage="1" showErrorMessage="1" sqref="E2:E122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
  <sheetViews>
    <sheetView workbookViewId="0">
      <selection activeCell="D9" sqref="D9"/>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230.4373626157394</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3.0278024305589497</v>
      </c>
      <c r="H3" s="113">
        <v>45930.847372685188</v>
      </c>
      <c r="I3" s="110" t="str">
        <f>IFERROR(VLOOKUP(D3,DB!A:F,6,0),"")</f>
        <v>SCECO</v>
      </c>
      <c r="J3" s="110" t="str">
        <f>IFERROR(VLOOKUP(D3,DB!A:G,7,0),"")</f>
        <v>In progress</v>
      </c>
      <c r="K3" s="115" t="s">
        <v>39060</v>
      </c>
      <c r="L3" s="107" t="str">
        <f>IFERROR(VLOOKUP(D3,DB!A:I,9,0),"")</f>
        <v>Latis</v>
      </c>
    </row>
    <row r="4" spans="1:16" ht="29.25" customHeight="1">
      <c r="A4" s="110" t="s">
        <v>39061</v>
      </c>
      <c r="B4" s="110" t="str">
        <f>IFERROR(VLOOKUP(D4,DB!A:K,11,0),"")</f>
        <v>R4</v>
      </c>
      <c r="C4" s="111">
        <v>1</v>
      </c>
      <c r="D4" s="107" t="s">
        <v>37019</v>
      </c>
      <c r="E4" s="112" t="s">
        <v>38964</v>
      </c>
      <c r="F4" s="113"/>
      <c r="G4" s="114">
        <f ca="1">IFERROR(NOW()-F4,"")</f>
        <v>45933.918080208336</v>
      </c>
      <c r="H4" s="113">
        <v>45933.851921296293</v>
      </c>
      <c r="I4" s="110" t="str">
        <f>IFERROR(VLOOKUP(D4,DB!A:F,6,0),"")</f>
        <v>SCECO</v>
      </c>
      <c r="J4" s="110" t="str">
        <f>IFERROR(VLOOKUP(D4,DB!A:G,7,0),"")</f>
        <v>Dead</v>
      </c>
      <c r="K4" s="115" t="s">
        <v>39062</v>
      </c>
      <c r="L4" s="107" t="str">
        <f>IFERROR(VLOOKUP(D4,DB!A:I,9,0),"")</f>
        <v>Latis</v>
      </c>
    </row>
    <row r="5" spans="1:16" ht="24" customHeight="1">
      <c r="A5" s="110" t="s">
        <v>39061</v>
      </c>
      <c r="B5" s="110" t="str">
        <f>IFERROR(VLOOKUP(D5,DB!A:K,11,0),"")</f>
        <v>R4</v>
      </c>
      <c r="C5" s="111">
        <v>1</v>
      </c>
      <c r="D5" s="107" t="s">
        <v>36924</v>
      </c>
      <c r="E5" s="112" t="s">
        <v>38964</v>
      </c>
      <c r="F5" s="113"/>
      <c r="G5" s="114">
        <f ca="1">IFERROR(NOW()-F5,"")</f>
        <v>45933.918080208336</v>
      </c>
      <c r="H5" s="113">
        <v>45933.851909722223</v>
      </c>
      <c r="I5" s="110" t="str">
        <f>IFERROR(VLOOKUP(D5,DB!A:F,6,0),"")</f>
        <v>SCECO</v>
      </c>
      <c r="J5" s="110" t="str">
        <f>IFERROR(VLOOKUP(D5,DB!A:G,7,0),"")</f>
        <v>Dead</v>
      </c>
      <c r="K5" s="115" t="s">
        <v>39063</v>
      </c>
      <c r="L5" s="107" t="str">
        <f>IFERROR(VLOOKUP(D5,DB!A:I,9,0),"")</f>
        <v>Latis</v>
      </c>
    </row>
    <row r="6" spans="1:16" ht="36.75" customHeight="1">
      <c r="A6" s="110" t="s">
        <v>39064</v>
      </c>
      <c r="B6" s="110" t="str">
        <f>IFERROR(VLOOKUP(D6,DB!A:K,11,0),"")</f>
        <v>R4</v>
      </c>
      <c r="C6" s="111">
        <v>1</v>
      </c>
      <c r="D6" s="107" t="s">
        <v>36682</v>
      </c>
      <c r="E6" s="112" t="s">
        <v>38964</v>
      </c>
      <c r="F6" s="113"/>
      <c r="G6" s="114">
        <f ca="1">IFERROR(NOW()-F6,"")</f>
        <v>45933.918080208336</v>
      </c>
      <c r="H6" s="113">
        <v>45933.903807870367</v>
      </c>
      <c r="I6" s="110" t="str">
        <f>IFERROR(VLOOKUP(D6,DB!A:F,6,0),"")</f>
        <v>Generator-SG</v>
      </c>
      <c r="J6" s="110" t="str">
        <f>IFERROR(VLOOKUP(D6,DB!A:G,7,0),"")</f>
        <v>Weak</v>
      </c>
      <c r="K6" s="115" t="s">
        <v>39065</v>
      </c>
      <c r="L6" s="107" t="str">
        <f>IFERROR(VLOOKUP(D6,DB!A:I,9,0),"")</f>
        <v>Latis</v>
      </c>
    </row>
    <row r="7" spans="1:16" ht="15" customHeight="1">
      <c r="A7" s="110"/>
      <c r="B7" s="110" t="str">
        <f>IFERROR(VLOOKUP(D7,DB!A:K,11,0),"")</f>
        <v/>
      </c>
      <c r="C7" s="111"/>
      <c r="D7" s="107"/>
      <c r="E7" s="112"/>
      <c r="F7" s="113"/>
      <c r="G7" s="114">
        <f ca="1">IFERROR(NOW()-F7,"")</f>
        <v>45933.918080208336</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45933.918080208336</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45933.918080208336</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45933.918080208336</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45933.918080208336</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45933.918080208336</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45933.918080208336</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45933.918080208336</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45933.918080208336</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45933.918080208336</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t="shared" ref="G17:G19" ca="1" si="0">IFERROR(NOW()-F17,"")</f>
        <v>45933.918080208336</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t="shared" ca="1" si="0"/>
        <v>45933.918080208336</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t="shared" ca="1" si="0"/>
        <v>45933.918080208336</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45933.918080208336</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45933.918080208336</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45933.918080208336</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45933.918080208336</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45933.918080208336</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45933.918080208336</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45933.918080208336</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45933.918080208336</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45933.918080208336</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45933.918080208336</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45933.918080208336</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45933.918080208336</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45933.918080208336</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45933.918080208336</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45933.918080208336</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45933.918080208336</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45933.918080208336</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45933.918080208336</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45933.918080208336</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45933.918080208336</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45933.918080208336</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45933.918080208336</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45933.918080208336</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45933.918080208336</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45933.918080208336</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45933.918080208336</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45933.918080208336</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45933.918080208336</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45933.918080208336</v>
      </c>
      <c r="H48" s="113"/>
      <c r="I48" s="110" t="str">
        <f>IFERROR(VLOOKUP(D48,DB!A:F,6,0),"")</f>
        <v/>
      </c>
      <c r="J48" s="110" t="str">
        <f>IFERROR(VLOOKUP(D48,DB!A:G,7,0),"")</f>
        <v/>
      </c>
      <c r="K48" s="115"/>
      <c r="L48" s="107" t="str">
        <f>IFERROR(VLOOKUP(D48,DB!A:I,9,0),"")</f>
        <v/>
      </c>
    </row>
  </sheetData>
  <dataValidations count="2">
    <dataValidation allowBlank="1" showInputMessage="1" showErrorMessage="1" sqref="E1" xr:uid="{A4F81451-56CC-4543-9497-104C4E44EE4B}"/>
    <dataValidation type="list" allowBlank="1" showInputMessage="1" showErrorMessage="1" sqref="E2:E4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8"/>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39066</v>
      </c>
      <c r="B2" s="37" t="str">
        <f>IFERROR(VLOOKUP(D2,DB!A:K,11,0),"")</f>
        <v>R5</v>
      </c>
      <c r="C2" s="37">
        <v>3</v>
      </c>
      <c r="D2" s="37" t="s">
        <v>36000</v>
      </c>
      <c r="E2" s="37" t="s">
        <v>38964</v>
      </c>
      <c r="F2" s="38">
        <v>45891.832060185188</v>
      </c>
      <c r="G2" s="39">
        <f t="shared" ref="G2" ca="1" si="0">IFERROR(NOW()-F2,"-")</f>
        <v>42.086020023147285</v>
      </c>
      <c r="H2" s="38">
        <v>45891.790393518517</v>
      </c>
      <c r="I2" s="37" t="str">
        <f>IFERROR(VLOOKUP(D2,DB!A:F,6,0),"")</f>
        <v>Generator-SG</v>
      </c>
      <c r="J2" s="37" t="str">
        <f>IFERROR(VLOOKUP(D2,DB!A:G,7,0),"")</f>
        <v>Vandalized</v>
      </c>
      <c r="K2" s="37" t="s">
        <v>39067</v>
      </c>
      <c r="L2" s="37" t="str">
        <f>IFERROR(VLOOKUP(D2,DB!A:I,9,0),"")</f>
        <v>Latis</v>
      </c>
      <c r="M2" s="136"/>
    </row>
    <row r="3" spans="1:13" ht="30.75">
      <c r="A3" s="37" t="s">
        <v>39068</v>
      </c>
      <c r="B3" s="37" t="str">
        <f>IFERROR(VLOOKUP(D3,DB!A:K,11,0),"")</f>
        <v>R5</v>
      </c>
      <c r="C3" s="37">
        <v>1</v>
      </c>
      <c r="D3" s="37" t="s">
        <v>31295</v>
      </c>
      <c r="E3" s="37" t="s">
        <v>39043</v>
      </c>
      <c r="F3" s="38">
        <v>45926.188877314817</v>
      </c>
      <c r="G3" s="39">
        <f ca="1">IFERROR(NOW()-F3,"-")</f>
        <v>7.7292028935189592</v>
      </c>
      <c r="H3" s="38">
        <v>45926.158159722225</v>
      </c>
      <c r="I3" s="37" t="str">
        <f>IFERROR(VLOOKUP(D3,DB!A:F,6,0),"")</f>
        <v>SCECO</v>
      </c>
      <c r="J3" s="37" t="str">
        <f>IFERROR(VLOOKUP(D3,DB!A:G,7,0),"")</f>
        <v>Good</v>
      </c>
      <c r="K3" s="37" t="s">
        <v>39069</v>
      </c>
      <c r="L3" s="37" t="str">
        <f>IFERROR(VLOOKUP(D3,DB!A:I,9,0),"")</f>
        <v>Latis</v>
      </c>
      <c r="M3" s="136"/>
    </row>
    <row r="4" spans="1:13" ht="15">
      <c r="A4" s="37" t="s">
        <v>39070</v>
      </c>
      <c r="B4" s="37" t="str">
        <f>IFERROR(VLOOKUP(D4,DB!A:K,11,0),"")</f>
        <v>R5</v>
      </c>
      <c r="C4" s="37">
        <v>1</v>
      </c>
      <c r="D4" s="137" t="s">
        <v>36036</v>
      </c>
      <c r="E4" s="37" t="s">
        <v>38964</v>
      </c>
      <c r="F4" s="38">
        <v>45933.812557870369</v>
      </c>
      <c r="G4" s="39">
        <f ca="1">IFERROR(NOW()-F4,"-")</f>
        <v>0.10552233796624932</v>
      </c>
      <c r="H4" s="38">
        <v>45933.807002314818</v>
      </c>
      <c r="I4" s="37" t="str">
        <f>IFERROR(VLOOKUP(D4,DB!A:F,6,0),"")</f>
        <v>Generator-SG</v>
      </c>
      <c r="J4" s="37" t="str">
        <f>IFERROR(VLOOKUP(D4,DB!A:G,7,0),"")</f>
        <v>Dead</v>
      </c>
      <c r="K4" s="37" t="s">
        <v>39071</v>
      </c>
      <c r="L4" s="37" t="str">
        <f>IFERROR(VLOOKUP(D4,DB!A:I,9,0),"")</f>
        <v>Latis</v>
      </c>
      <c r="M4" s="136"/>
    </row>
    <row r="5" spans="1:13" ht="15">
      <c r="A5" s="37"/>
      <c r="B5" s="37" t="str">
        <f>IFERROR(VLOOKUP(D5,DB!A:K,11,0),"")</f>
        <v/>
      </c>
      <c r="C5" s="37"/>
      <c r="D5" s="37"/>
      <c r="E5" s="37"/>
      <c r="F5" s="38"/>
      <c r="G5" s="39">
        <f ca="1">IFERROR(NOW()-F5,"-")</f>
        <v>45933.918080208336</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45933.918080208336</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45933.918080208336</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45933.918080208336</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45933.918080208336</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45933.918080208336</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45933.918080208336</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45933.918080208336</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45933.918080208336</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45933.918080208336</v>
      </c>
      <c r="H14" s="38"/>
      <c r="I14" s="37" t="str">
        <f>IFERROR(VLOOKUP(D14,DB!A:F,6,0),"")</f>
        <v/>
      </c>
      <c r="J14" s="37" t="str">
        <f>IFERROR(VLOOKUP(D14,DB!A:G,7,0),"")</f>
        <v/>
      </c>
      <c r="K14" s="37"/>
      <c r="L14" s="37" t="str">
        <f>IFERROR(VLOOKUP(D14,DB!A:I,9,0),"")</f>
        <v/>
      </c>
      <c r="M14" s="136"/>
    </row>
    <row r="15" spans="1:13" ht="15">
      <c r="A15" s="37"/>
      <c r="B15" s="37" t="str">
        <f>IFERROR(VLOOKUP(D15,DB!A:K,11,0),"")</f>
        <v/>
      </c>
      <c r="C15" s="37"/>
      <c r="D15"/>
      <c r="E15" s="37"/>
      <c r="F15" s="38"/>
      <c r="G15" s="39">
        <f ca="1">IFERROR(NOW()-F15,"-")</f>
        <v>45933.918080208336</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45933.918080208336</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45933.918080208336</v>
      </c>
      <c r="H17" s="38"/>
      <c r="I17" s="37" t="str">
        <f>IFERROR(VLOOKUP(D17,DB!A:F,6,0),"")</f>
        <v/>
      </c>
      <c r="J17" s="37" t="str">
        <f>IFERROR(VLOOKUP(D17,DB!A:G,7,0),"")</f>
        <v/>
      </c>
      <c r="K17" s="37"/>
      <c r="L17" s="37" t="str">
        <f>IFERROR(VLOOKUP(D17,DB!A:I,9,0),"")</f>
        <v/>
      </c>
      <c r="M17" s="136"/>
    </row>
    <row r="18" spans="1:13" ht="15.75">
      <c r="A18" s="37"/>
      <c r="B18" s="37" t="str">
        <f>IFERROR(VLOOKUP(D18,DB!A:K,11,0),"")</f>
        <v/>
      </c>
      <c r="C18" s="37"/>
      <c r="D18" s="141"/>
      <c r="E18" s="37"/>
      <c r="F18" s="38"/>
      <c r="G18" s="39">
        <f ca="1">IFERROR(NOW()-F18,"-")</f>
        <v>45933.918080208336</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45933.918080208336</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45933.918080208336</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45933.918080208336</v>
      </c>
      <c r="H21" s="38"/>
      <c r="I21" s="37" t="str">
        <f>IFERROR(VLOOKUP(D21,DB!A:F,6,0),"")</f>
        <v/>
      </c>
      <c r="J21" s="37" t="str">
        <f>IFERROR(VLOOKUP(D21,DB!A:G,7,0),"")</f>
        <v/>
      </c>
      <c r="K21" s="37"/>
      <c r="L21" s="37" t="str">
        <f>IFERROR(VLOOKUP(D21,DB!A:I,9,0),"")</f>
        <v/>
      </c>
      <c r="M21" s="136"/>
    </row>
    <row r="22" spans="1:13" ht="15.75">
      <c r="A22" s="37"/>
      <c r="B22" s="37" t="str">
        <f>IFERROR(VLOOKUP(D22,DB!A:K,11,0),"")</f>
        <v/>
      </c>
      <c r="C22" s="37"/>
      <c r="D22" s="141"/>
      <c r="E22" s="37"/>
      <c r="F22" s="38"/>
      <c r="G22" s="39">
        <f ca="1">IFERROR(NOW()-F22,"-")</f>
        <v>45933.918080208336</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45933.918080208336</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45933.918080208336</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45933.918080208336</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45933.918080208336</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45933.918080208336</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45933.918080208336</v>
      </c>
      <c r="H28" s="38"/>
      <c r="I28" s="37" t="str">
        <f>IFERROR(VLOOKUP(D28,DB!A:F,6,0),"")</f>
        <v/>
      </c>
      <c r="J28" s="37" t="str">
        <f>IFERROR(VLOOKUP(D28,DB!A:G,7,0),"")</f>
        <v/>
      </c>
      <c r="K28" s="37"/>
      <c r="L28" s="37" t="str">
        <f>IFERROR(VLOOKUP(D28,DB!A:I,9,0),"")</f>
        <v/>
      </c>
      <c r="M28" s="136"/>
    </row>
    <row r="29" spans="1:13" ht="15">
      <c r="A29" s="92"/>
      <c r="B29" s="92" t="str">
        <f>IFERROR(VLOOKUP(D29,DB!A:K,11,0),"")</f>
        <v/>
      </c>
      <c r="C29" s="92"/>
      <c r="D29" s="92"/>
      <c r="E29" s="92"/>
      <c r="F29" s="134"/>
      <c r="G29" s="135">
        <f ca="1">IFERROR(NOW()-F29,"-")</f>
        <v>45933.918080208336</v>
      </c>
      <c r="H29" s="134"/>
      <c r="I29" s="92" t="str">
        <f>IFERROR(VLOOKUP(D29,DB!A:F,6,0),"")</f>
        <v/>
      </c>
      <c r="J29" s="92" t="str">
        <f>IFERROR(VLOOKUP(D29,DB!A:G,7,0),"")</f>
        <v/>
      </c>
      <c r="K29" s="92"/>
      <c r="L29" s="92" t="str">
        <f>IFERROR(VLOOKUP(D29,DB!A:I,9,0),"")</f>
        <v/>
      </c>
      <c r="M29" s="136"/>
    </row>
    <row r="30" spans="1:13" ht="15">
      <c r="A30" s="37"/>
      <c r="B30" s="37" t="str">
        <f>IFERROR(VLOOKUP(D30,DB!A:K,11,0),"")</f>
        <v/>
      </c>
      <c r="C30" s="37"/>
      <c r="D30" s="37"/>
      <c r="E30" s="37"/>
      <c r="F30" s="38"/>
      <c r="G30" s="39">
        <f ca="1">IFERROR(NOW()-F30,"-")</f>
        <v>45933.918080208336</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45933.918080208336</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45933.918080208336</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45933.918080208336</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45933.918080208336</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45933.918080208336</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45933.918080208336</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45933.918080208336</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45933.918080208336</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45933.918080208336</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45933.918080208336</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45933.918080208336</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45933.918080208336</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45933.918080208336</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45933.918080208336</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45933.918080208336</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45933.918080208336</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45933.918080208336</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45933.918080208336</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45933.918080208336</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45933.918080208336</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45933.918080208336</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45933.918080208336</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45933.918080208336</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45933.918080208336</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45933.918080208336</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45933.918080208336</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45933.918080208336</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45933.918080208336</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45933.918080208336</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45933.918080208336</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45933.918080208336</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45933.918080208336</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45933.918080208336</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45933.918080208336</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45933.918080208336</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45933.918080208336</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45933.918080208336</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45933.918080208336</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45933.918080208336</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45933.918080208336</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45933.918080208336</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45933.918080208336</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45933.918080208336</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45933.918080208336</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45933.918080208336</v>
      </c>
      <c r="H75" s="38"/>
      <c r="I75" s="37" t="str">
        <f>IFERROR(VLOOKUP(D75,DB!A:F,6,0),"")</f>
        <v/>
      </c>
      <c r="J75" s="37" t="str">
        <f>IFERROR(VLOOKUP(D75,DB!A:G,7,0),"")</f>
        <v/>
      </c>
      <c r="K75" s="37"/>
      <c r="L75" s="37" t="str">
        <f>IFERROR(VLOOKUP(D75,DB!A:I,9,0),"")</f>
        <v/>
      </c>
      <c r="M75" s="136"/>
    </row>
    <row r="76" spans="1:13" ht="15">
      <c r="A76" s="92"/>
      <c r="B76" s="92" t="str">
        <f>IFERROR(VLOOKUP(D76,DB!A:K,11,0),"")</f>
        <v/>
      </c>
      <c r="C76" s="92"/>
      <c r="D76" s="92"/>
      <c r="E76" s="92"/>
      <c r="F76" s="134"/>
      <c r="G76" s="135">
        <f ca="1">IFERROR(NOW()-F76,"-")</f>
        <v>45933.918080208336</v>
      </c>
      <c r="H76" s="134"/>
      <c r="I76" s="92" t="str">
        <f>IFERROR(VLOOKUP(D76,DB!A:F,6,0),"")</f>
        <v/>
      </c>
      <c r="J76" s="92" t="str">
        <f>IFERROR(VLOOKUP(D76,DB!A:G,7,0),"")</f>
        <v/>
      </c>
      <c r="K76" s="92"/>
      <c r="L76" s="92" t="str">
        <f>IFERROR(VLOOKUP(D76,DB!A:I,9,0),"")</f>
        <v/>
      </c>
      <c r="M76" s="136"/>
    </row>
    <row r="77" spans="1:13" ht="15">
      <c r="A77" s="92"/>
      <c r="B77" s="92" t="str">
        <f>IFERROR(VLOOKUP(D77,DB!A:K,11,0),"")</f>
        <v/>
      </c>
      <c r="C77" s="92"/>
      <c r="D77" s="92"/>
      <c r="E77" s="92"/>
      <c r="F77" s="134"/>
      <c r="G77" s="135">
        <f ca="1">IFERROR(NOW()-F77,"-")</f>
        <v>45933.918080208336</v>
      </c>
      <c r="H77" s="134"/>
      <c r="I77" s="92" t="str">
        <f>IFERROR(VLOOKUP(D77,DB!A:F,6,0),"")</f>
        <v/>
      </c>
      <c r="J77" s="92" t="str">
        <f>IFERROR(VLOOKUP(D77,DB!A:G,7,0),"")</f>
        <v/>
      </c>
      <c r="K77" s="92"/>
      <c r="L77" s="92" t="str">
        <f>IFERROR(VLOOKUP(D77,DB!A:I,9,0),"")</f>
        <v/>
      </c>
    </row>
    <row r="78" spans="1:13" ht="15">
      <c r="A78" s="37"/>
      <c r="B78" s="37" t="str">
        <f>IFERROR(VLOOKUP(D78,DB!A:K,11,0),"")</f>
        <v/>
      </c>
      <c r="C78" s="37"/>
      <c r="D78" s="37"/>
      <c r="E78" s="37"/>
      <c r="F78" s="38"/>
      <c r="G78" s="39">
        <f ca="1">IFERROR(NOW()-F78,"-")</f>
        <v>45933.918080208336</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45933.918080208336</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45933.918080208336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45933.918080208336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45933.918080208336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45933.918080208336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45933.918080208336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45933.918080208336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45933.918080208336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45933.918080208336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45933.918080208336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45933.918080208336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45933.918080208336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45933.918080208336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45933.918080208336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45933.918080208336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45933.918080208336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45933.918080208336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45933.918080208336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45933.918080208336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45933.918080208336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45933.918080208336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45933.918080208336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45933.918080208336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45933.918080208336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45933.918080208336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45933.918080208336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45933.918080208336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45933.918080208336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45933.918080208336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45933.918080208336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45933.918080208336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45933.918080208336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45933.918080208336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45933.918080208336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45933.918080208336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45933.918080208336</v>
      </c>
      <c r="H114" s="38"/>
      <c r="I114" s="37" t="str">
        <f>IFERROR(VLOOKUP(D114,DB!A:F,6,0),"")</f>
        <v/>
      </c>
      <c r="J114" s="37" t="str">
        <f>IFERROR(VLOOKUP(D114,DB!A:G,7,0),"")</f>
        <v/>
      </c>
      <c r="K114" s="37"/>
      <c r="L114" s="37" t="str">
        <f>IFERROR(VLOOKUP(D114,DB!A:I,9,0),"")</f>
        <v/>
      </c>
    </row>
    <row r="115" spans="1:12" ht="15">
      <c r="A115" s="92"/>
      <c r="B115" s="92" t="str">
        <f>IFERROR(VLOOKUP(D115,DB!A:K,11,0),"")</f>
        <v/>
      </c>
      <c r="C115" s="92"/>
      <c r="D115" s="92"/>
      <c r="E115" s="92"/>
      <c r="F115" s="134"/>
      <c r="G115" s="135">
        <f ca="1">IFERROR(NOW()-F115,"-")</f>
        <v>45933.918080208336</v>
      </c>
      <c r="H115" s="134"/>
      <c r="I115" s="92" t="str">
        <f>IFERROR(VLOOKUP(D115,DB!A:F,6,0),"")</f>
        <v/>
      </c>
      <c r="J115" s="92" t="str">
        <f>IFERROR(VLOOKUP(D115,DB!A:G,7,0),"")</f>
        <v/>
      </c>
      <c r="K115" s="92"/>
      <c r="L115" s="92" t="str">
        <f>IFERROR(VLOOKUP(D115,DB!A:I,9,0),"")</f>
        <v/>
      </c>
    </row>
    <row r="116" spans="1:12" ht="15">
      <c r="A116" s="37"/>
      <c r="B116" s="37" t="str">
        <f>IFERROR(VLOOKUP(D116,DB!A:K,11,0),"")</f>
        <v/>
      </c>
      <c r="C116" s="37"/>
      <c r="D116" s="37"/>
      <c r="E116" s="37"/>
      <c r="F116" s="38"/>
      <c r="G116" s="39">
        <f ca="1">IFERROR(NOW()-F116,"-")</f>
        <v>45933.918080208336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45933.918080208336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45933.918080208336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45933.918080208336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45933.918080208336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45933.918080208336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45933.918080208336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45933.918080208336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45933.918080208336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45933.918080208336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45933.918080208336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45933.918080208336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45933.918080208336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45933.918080208336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45933.918080208336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45933.918080208336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45933.918080208336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45933.918080208336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45933.918080208336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45933.918080208336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45933.918080208336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45933.918080208336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45933.918080208336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45933.918080208336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45933.918080208336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45933.918080208336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45933.918080208336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45933.918080208336</v>
      </c>
      <c r="H143" s="38"/>
      <c r="I143" s="37" t="str">
        <f>IFERROR(VLOOKUP(D143,DB!A:F,6,0),"")</f>
        <v/>
      </c>
      <c r="J143" s="37" t="str">
        <f>IFERROR(VLOOKUP(D143,DB!A:G,7,0),"")</f>
        <v/>
      </c>
      <c r="K143" s="37"/>
      <c r="L143" s="37" t="str">
        <f>IFERROR(VLOOKUP(D143,DB!A:I,9,0),"")</f>
        <v/>
      </c>
    </row>
    <row r="144" spans="1:12" ht="15">
      <c r="A144" s="92"/>
      <c r="B144" s="92" t="str">
        <f>IFERROR(VLOOKUP(D144,DB!A:K,11,0),"")</f>
        <v/>
      </c>
      <c r="C144" s="92"/>
      <c r="D144" s="92"/>
      <c r="E144" s="92"/>
      <c r="F144" s="134"/>
      <c r="G144" s="135">
        <f ca="1">IFERROR(NOW()-F144,"-")</f>
        <v>45933.918080208336</v>
      </c>
      <c r="H144" s="134"/>
      <c r="I144" s="92" t="str">
        <f>IFERROR(VLOOKUP(D144,DB!A:F,6,0),"")</f>
        <v/>
      </c>
      <c r="J144" s="92" t="str">
        <f>IFERROR(VLOOKUP(D144,DB!A:G,7,0),"")</f>
        <v/>
      </c>
      <c r="K144" s="92"/>
      <c r="L144" s="92" t="str">
        <f>IFERROR(VLOOKUP(D144,DB!A:I,9,0),"")</f>
        <v/>
      </c>
    </row>
    <row r="145" spans="1:12" ht="15">
      <c r="A145" s="37"/>
      <c r="B145" s="37" t="str">
        <f>IFERROR(VLOOKUP(D145,DB!A:K,11,0),"")</f>
        <v/>
      </c>
      <c r="C145" s="37"/>
      <c r="D145" s="37"/>
      <c r="E145" s="37"/>
      <c r="F145" s="38"/>
      <c r="G145" s="39">
        <f ca="1">IFERROR(NOW()-F145,"-")</f>
        <v>45933.918080208336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45933.918080208336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45933.918080208336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45933.918080208336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45933.918080208336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45933.918080208336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45933.918080208336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45933.918080208336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45933.918080208336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45933.918080208336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45933.918080208336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45933.918080208336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45933.918080208336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45933.918080208336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45933.918080208336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45933.918080208336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45933.918080208336</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45933.918080208336</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45933.918080208336</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45933.918080208336</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45933.918080208336</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45933.918080208336</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45933.918080208336</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45933.918080208336</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45933.918080208336</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45933.918080208336</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45933.918080208336</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45933.918080208336</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45933.918080208336</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45933.918080208336</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45933.918080208336</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45933.918080208336</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45933.918080208336</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45933.918080208336</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45933.918080208336</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45933.918080208336</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45933.918080208336</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45933.918080208336</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45933.918080208336</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45933.918080208336</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45933.918080208336</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45933.918080208336</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45933.918080208336</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45933.918080208336</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45933.918080208336</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45933.918080208336</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45933.918080208336</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45933.918080208336</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45933.918080208336</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45933.918080208336</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45933.918080208336</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45933.918080208336</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45933.918080208336</v>
      </c>
      <c r="H197" s="38"/>
      <c r="I197" s="37" t="str">
        <f>IFERROR(VLOOKUP(D197,DB!A:F,6,0),"")</f>
        <v/>
      </c>
      <c r="J197" s="37" t="str">
        <f>IFERROR(VLOOKUP(D197,DB!A:G,7,0),"")</f>
        <v/>
      </c>
      <c r="K197" s="37"/>
      <c r="L197" s="37" t="str">
        <f>IFERROR(VLOOKUP(D197,DB!A:I,9,0),"")</f>
        <v/>
      </c>
    </row>
    <row r="198" spans="1:12" ht="15">
      <c r="A198" s="92"/>
      <c r="B198" s="92" t="str">
        <f>IFERROR(VLOOKUP(D198,DB!A:K,11,0),"")</f>
        <v/>
      </c>
      <c r="C198" s="92"/>
      <c r="D198" s="92"/>
      <c r="E198" s="92"/>
      <c r="F198" s="134"/>
      <c r="G198" s="135">
        <f ca="1">IFERROR(NOW()-F198,"-")</f>
        <v>45933.918080208336</v>
      </c>
      <c r="H198" s="134"/>
      <c r="I198" s="92" t="str">
        <f>IFERROR(VLOOKUP(D198,DB!A:F,6,0),"")</f>
        <v/>
      </c>
      <c r="J198" s="92" t="str">
        <f>IFERROR(VLOOKUP(D198,DB!A:G,7,0),"")</f>
        <v/>
      </c>
      <c r="K198" s="92"/>
      <c r="L198" s="92" t="str">
        <f>IFERROR(VLOOKUP(D198,DB!A:I,9,0),"")</f>
        <v/>
      </c>
    </row>
    <row r="199" spans="1:12" ht="15"/>
    <row r="200" spans="1:12" ht="15"/>
    <row r="201" spans="1:12" ht="15"/>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3" ht="15"/>
    <row r="454" ht="15"/>
    <row r="455" ht="15"/>
    <row r="456" ht="15"/>
    <row r="457" ht="15"/>
    <row r="458" ht="15"/>
    <row r="459" ht="15"/>
    <row r="460" ht="15"/>
    <row r="461" ht="15"/>
    <row r="462" ht="15"/>
    <row r="463" ht="15"/>
    <row r="464" ht="15"/>
    <row r="465" ht="15"/>
    <row r="466" ht="15"/>
    <row r="468" ht="15"/>
    <row r="469" ht="15"/>
    <row r="470" ht="15"/>
    <row r="471" ht="15"/>
    <row r="472" ht="15"/>
    <row r="473" ht="15"/>
    <row r="475" ht="15"/>
    <row r="476" ht="15"/>
    <row r="477" ht="15"/>
    <row r="478" ht="15"/>
    <row r="479" ht="15"/>
    <row r="480" ht="15"/>
    <row r="481" ht="15"/>
    <row r="482"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7" ht="15"/>
    <row r="518" ht="15"/>
    <row r="519" ht="15"/>
    <row r="520" ht="15"/>
    <row r="521" ht="15"/>
    <row r="522" ht="15"/>
    <row r="523" ht="15"/>
    <row r="524" ht="15"/>
    <row r="525" ht="15"/>
    <row r="526" ht="15"/>
    <row r="528" ht="15"/>
    <row r="529" ht="15"/>
    <row r="530" ht="15"/>
    <row r="533" ht="15"/>
    <row r="534" ht="15"/>
    <row r="535" ht="15"/>
    <row r="536"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8" ht="15"/>
    <row r="849" ht="15"/>
    <row r="850" ht="15"/>
    <row r="851" ht="15"/>
    <row r="852" ht="15"/>
    <row r="853" ht="15"/>
    <row r="857" ht="15"/>
    <row r="858" ht="15"/>
    <row r="868" ht="15"/>
    <row r="873" ht="15"/>
    <row r="884" ht="15"/>
    <row r="885" ht="15"/>
    <row r="892" ht="15"/>
    <row r="893" ht="15"/>
    <row r="897" ht="15"/>
    <row r="898" ht="15"/>
    <row r="899" ht="15"/>
    <row r="906" ht="15"/>
    <row r="907" ht="15"/>
    <row r="908" ht="15"/>
    <row r="909" ht="15"/>
    <row r="911" ht="15"/>
    <row r="912" ht="15"/>
    <row r="913" ht="15"/>
    <row r="916" ht="15"/>
    <row r="917" ht="15"/>
    <row r="918" ht="15"/>
    <row r="919" ht="15"/>
    <row r="921" ht="15"/>
    <row r="922" ht="15"/>
    <row r="923" ht="15"/>
    <row r="924" ht="15"/>
    <row r="925" ht="15"/>
    <row r="926" ht="15"/>
    <row r="928" ht="15"/>
    <row r="929" ht="15"/>
    <row r="931" ht="15"/>
    <row r="932" ht="15"/>
    <row r="934" ht="15"/>
    <row r="935" ht="15"/>
    <row r="936" ht="15"/>
    <row r="938" ht="15"/>
    <row r="939" ht="15"/>
    <row r="940" ht="15"/>
    <row r="941" ht="15"/>
    <row r="942" ht="15"/>
    <row r="946" ht="15"/>
    <row r="947" ht="15"/>
    <row r="948" ht="15"/>
    <row r="949" ht="15"/>
    <row r="952" ht="15"/>
    <row r="953" ht="15"/>
    <row r="956" ht="15"/>
    <row r="997" ht="15"/>
    <row r="998" ht="15"/>
    <row r="1001" ht="15"/>
    <row r="1002" ht="15"/>
    <row r="1009" ht="15"/>
    <row r="1010" ht="15"/>
    <row r="1013" ht="15"/>
    <row r="1015" ht="15"/>
    <row r="1017" ht="15"/>
    <row r="1018" ht="15"/>
    <row r="1019" ht="15"/>
    <row r="1022" ht="15"/>
    <row r="1023" ht="15"/>
    <row r="1025" ht="15"/>
    <row r="1028" ht="15"/>
    <row r="1029" ht="15"/>
    <row r="1031" ht="15"/>
    <row r="1032" ht="15"/>
    <row r="1033" ht="15"/>
    <row r="1034" ht="15"/>
    <row r="1035" ht="15"/>
    <row r="1038" ht="15"/>
    <row r="1039" ht="15"/>
    <row r="1040" ht="15"/>
    <row r="1041" ht="15"/>
    <row r="1042" ht="15"/>
    <row r="1043" ht="15"/>
    <row r="1045" ht="15"/>
    <row r="1047" ht="15"/>
    <row r="1049" ht="15"/>
    <row r="1050" ht="15"/>
    <row r="1051" ht="15"/>
    <row r="1053" ht="15"/>
    <row r="1054" ht="15"/>
    <row r="1055" ht="15"/>
    <row r="1056" ht="15"/>
    <row r="1057" ht="15"/>
    <row r="1058" ht="15"/>
    <row r="1059" ht="15"/>
    <row r="1061" ht="15"/>
    <row r="1062" ht="15"/>
    <row r="1063" ht="15"/>
    <row r="1068" ht="15"/>
    <row r="1069" ht="15"/>
    <row r="1073" ht="15"/>
    <row r="1074" ht="15"/>
    <row r="1075" ht="15"/>
    <row r="1078" ht="15"/>
    <row r="1080" ht="15"/>
    <row r="1084" ht="15"/>
    <row r="1088" ht="15"/>
    <row r="1094" ht="15"/>
    <row r="1095" ht="15"/>
    <row r="1097" ht="15"/>
    <row r="1098" ht="15"/>
    <row r="1100" ht="15"/>
    <row r="1103" ht="15"/>
    <row r="1104" ht="15"/>
    <row r="1106" ht="15"/>
    <row r="1108" ht="15"/>
    <row r="1110" ht="15"/>
    <row r="1112" ht="15"/>
    <row r="1113" ht="15"/>
    <row r="1114" ht="15"/>
    <row r="1116" ht="15"/>
    <row r="1117" ht="15"/>
    <row r="1118" ht="15"/>
    <row r="1119" ht="15"/>
    <row r="1122" ht="15"/>
    <row r="1296" ht="15"/>
    <row r="1297" ht="15"/>
    <row r="1307" ht="15"/>
    <row r="1308" ht="15"/>
    <row r="1309" ht="15"/>
    <row r="1315" ht="15"/>
    <row r="1316" ht="15"/>
    <row r="1317" ht="15"/>
    <row r="1318" ht="15"/>
    <row r="1320" ht="15"/>
    <row r="1323" ht="15"/>
    <row r="1324" ht="15"/>
    <row r="1325" ht="15"/>
    <row r="1326" ht="15"/>
    <row r="1328" ht="15"/>
    <row r="1329" ht="15"/>
    <row r="1331" ht="15"/>
    <row r="1332" ht="15"/>
    <row r="1333" ht="15"/>
    <row r="1334" ht="15"/>
    <row r="1336" ht="15"/>
    <row r="1337" ht="15"/>
    <row r="1338" ht="15"/>
    <row r="1341" ht="15"/>
    <row r="1342" ht="15"/>
    <row r="1345" ht="15"/>
    <row r="1346" ht="15"/>
    <row r="1347" ht="15"/>
    <row r="1348" ht="15"/>
    <row r="1349" ht="15"/>
    <row r="1350" ht="15"/>
    <row r="1351" ht="15"/>
    <row r="1352" ht="15"/>
    <row r="1354" ht="15"/>
    <row r="1356" ht="15"/>
    <row r="1357" ht="15"/>
    <row r="1358" ht="15"/>
    <row r="1361" ht="15"/>
    <row r="1371" ht="15"/>
    <row r="1374" ht="15"/>
    <row r="1375" ht="15"/>
    <row r="1379" ht="15"/>
    <row r="1383" ht="15"/>
    <row r="1386" ht="15"/>
    <row r="1387" ht="15"/>
    <row r="1388" ht="15"/>
  </sheetData>
  <dataValidations count="2">
    <dataValidation allowBlank="1" showInputMessage="1" showErrorMessage="1" sqref="E1" xr:uid="{920C6338-E771-4DAE-8C89-92A9093EA4DE}"/>
    <dataValidation type="list" allowBlank="1" showInputMessage="1" showErrorMessage="1" sqref="E2:E19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1"/>
  <sheetViews>
    <sheetView tabSelected="1" workbookViewId="0">
      <selection activeCell="H2" sqref="H2:H4"/>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39072</v>
      </c>
      <c r="B2" s="137" t="s">
        <v>5398</v>
      </c>
      <c r="C2" s="137">
        <v>1</v>
      </c>
      <c r="D2" s="137" t="s">
        <v>32861</v>
      </c>
      <c r="E2" s="137" t="s">
        <v>39073</v>
      </c>
      <c r="F2" s="138">
        <v>45933.880972222221</v>
      </c>
      <c r="G2" s="139">
        <f ca="1">IFERROR(NOW()-F2,"-")</f>
        <v>3.7107986114278901E-2</v>
      </c>
      <c r="H2" s="140">
        <v>45929.455266203702</v>
      </c>
      <c r="I2" s="137" t="str">
        <f>IFERROR(VLOOKUP(D2,DB!A:F,6,0),"")</f>
        <v>SCECO</v>
      </c>
      <c r="J2" s="137" t="str">
        <f>IFERROR(VLOOKUP(D2,DB!A:G,7,0),"")</f>
        <v>In progress</v>
      </c>
      <c r="K2" s="137" t="s">
        <v>39074</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39075</v>
      </c>
      <c r="B3" s="137" t="s">
        <v>5398</v>
      </c>
      <c r="C3" s="137">
        <v>1</v>
      </c>
      <c r="D3" s="137" t="s">
        <v>34463</v>
      </c>
      <c r="E3" s="137" t="s">
        <v>39073</v>
      </c>
      <c r="F3" s="138">
        <v>45926.772847222222</v>
      </c>
      <c r="G3" s="139">
        <f ca="1">IFERROR(NOW()-F3,"-")</f>
        <v>7.1452329861131147</v>
      </c>
      <c r="H3" s="140">
        <v>45927.449074074102</v>
      </c>
      <c r="I3" s="137" t="str">
        <f>IFERROR(VLOOKUP(D3,DB!A:F,6,0),"")</f>
        <v>SCECO</v>
      </c>
      <c r="J3" s="137" t="str">
        <f>IFERROR(VLOOKUP(D3,DB!A:G,7,0),"")</f>
        <v>Weak</v>
      </c>
      <c r="K3" s="137" t="s">
        <v>39074</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39076</v>
      </c>
      <c r="B4" s="137" t="s">
        <v>5398</v>
      </c>
      <c r="C4" s="137">
        <v>1</v>
      </c>
      <c r="D4" s="137" t="s">
        <v>33408</v>
      </c>
      <c r="E4" s="137" t="s">
        <v>38964</v>
      </c>
      <c r="F4" s="138">
        <v>45932.818645833337</v>
      </c>
      <c r="G4" s="139">
        <f ca="1">IFERROR(NOW()-F4,"-")</f>
        <v>1.0994343749989639</v>
      </c>
      <c r="H4" s="140">
        <v>45931.969363425924</v>
      </c>
      <c r="I4" s="137" t="str">
        <f>IFERROR(VLOOKUP(D4,DB!A:F,6,0),"")</f>
        <v>SCECO</v>
      </c>
      <c r="J4" s="137" t="str">
        <f>IFERROR(VLOOKUP(D4,DB!A:G,7,0),"")</f>
        <v>Dead</v>
      </c>
      <c r="K4" s="137" t="s">
        <v>39074</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39077</v>
      </c>
      <c r="B5" s="137" t="str">
        <f>IFERROR(VLOOKUP(D5,DB!A:K,11,0),"")</f>
        <v>R6</v>
      </c>
      <c r="C5" s="137">
        <v>1</v>
      </c>
      <c r="D5" s="137" t="s">
        <v>33684</v>
      </c>
      <c r="E5" s="137" t="s">
        <v>38964</v>
      </c>
      <c r="F5" s="140">
        <v>45933.705324074072</v>
      </c>
      <c r="G5" s="137">
        <f ca="1">IFERROR(NOW()-F5,"-")</f>
        <v>0.21275613426405471</v>
      </c>
      <c r="H5" s="140">
        <v>45933.228229166663</v>
      </c>
      <c r="I5" s="137" t="str">
        <f>IFERROR(VLOOKUP(D5,DB!A:F,6,0),"")</f>
        <v>SCECO</v>
      </c>
      <c r="J5" s="137" t="str">
        <f>IFERROR(VLOOKUP(D5,DB!A:G,7,0),"")</f>
        <v>Weak</v>
      </c>
      <c r="K5" s="137" t="s">
        <v>39078</v>
      </c>
      <c r="L5" s="137" t="str">
        <f>IFERROR(VLOOKUP(D5,DB!A:I,9,0),"")</f>
        <v>Latis</v>
      </c>
    </row>
    <row r="6" spans="1:16383" ht="31.5" customHeight="1">
      <c r="A6" s="121"/>
      <c r="B6" s="137" t="str">
        <f>IFERROR(VLOOKUP(D6,DB!A:K,11,0),"")</f>
        <v/>
      </c>
      <c r="C6" s="137"/>
      <c r="D6" s="137"/>
      <c r="E6" s="137"/>
      <c r="F6" s="137"/>
      <c r="G6" s="137">
        <f ca="1">IFERROR(NOW()-F6,"-")</f>
        <v>45933.918080208336</v>
      </c>
      <c r="H6" s="137"/>
      <c r="I6" s="137" t="str">
        <f>IFERROR(VLOOKUP(D6,DB!A:F,6,0),"")</f>
        <v/>
      </c>
      <c r="J6" s="137" t="str">
        <f>IFERROR(VLOOKUP(D6,DB!A:G,7,0),"")</f>
        <v/>
      </c>
      <c r="K6" s="137"/>
      <c r="L6" s="137" t="str">
        <f>IFERROR(VLOOKUP(D6,DB!A:I,9,0),"")</f>
        <v/>
      </c>
      <c r="M6" s="137"/>
    </row>
    <row r="7" spans="1:16383" ht="31.5" customHeight="1">
      <c r="A7" s="121"/>
      <c r="B7" s="137" t="str">
        <f>IFERROR(VLOOKUP(D7,DB!A:K,11,0),"")</f>
        <v/>
      </c>
      <c r="C7" s="137"/>
      <c r="D7" s="137"/>
      <c r="E7" s="137"/>
      <c r="F7" s="137"/>
      <c r="G7" s="137">
        <f ca="1">IFERROR(NOW()-F7,"-")</f>
        <v>45933.918080208336</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45933.918080208336</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45933.918080208336</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45933.918080208336</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45933.918080208336</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45933.918080208336</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45933.918080208336</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45933.918080208336</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45933.918080208336</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45933.918080208336</v>
      </c>
      <c r="H16" s="137"/>
      <c r="I16" s="137" t="str">
        <f>IFERROR(VLOOKUP(D16,DB!A:F,6,0),"")</f>
        <v/>
      </c>
      <c r="J16" s="137" t="str">
        <f>IFERROR(VLOOKUP(D16,DB!A:G,7,0),"")</f>
        <v/>
      </c>
      <c r="K16" s="137"/>
      <c r="L16" s="137" t="str">
        <f>IFERROR(VLOOKUP(D16,DB!A:I,9,0),"")</f>
        <v/>
      </c>
      <c r="M16" s="137"/>
    </row>
    <row r="17" spans="1:13" ht="31.5" customHeight="1">
      <c r="A17" s="121"/>
      <c r="B17" s="137" t="str">
        <f>IFERROR(VLOOKUP(D17,DB!A:K,11,0),"")</f>
        <v/>
      </c>
      <c r="C17" s="137"/>
      <c r="D17" s="137"/>
      <c r="E17" s="137"/>
      <c r="F17" s="137"/>
      <c r="G17" s="137">
        <f ca="1">IFERROR(NOW()-F17,"-")</f>
        <v>45933.918080208336</v>
      </c>
      <c r="H17" s="137"/>
      <c r="I17" s="137" t="str">
        <f>IFERROR(VLOOKUP(D17,DB!A:F,6,0),"")</f>
        <v/>
      </c>
      <c r="J17" s="137" t="str">
        <f>IFERROR(VLOOKUP(D17,DB!A:G,7,0),"")</f>
        <v/>
      </c>
      <c r="K17" s="137"/>
      <c r="L17" s="137" t="str">
        <f>IFERROR(VLOOKUP(D17,DB!A:I,9,0),"")</f>
        <v/>
      </c>
      <c r="M17" s="137"/>
    </row>
    <row r="18" spans="1:13" ht="31.5" customHeight="1">
      <c r="A18" s="121"/>
      <c r="B18" s="137" t="str">
        <f>IFERROR(VLOOKUP(D18,DB!A:K,11,0),"")</f>
        <v/>
      </c>
      <c r="C18" s="137"/>
      <c r="D18" s="137"/>
      <c r="E18" s="137"/>
      <c r="F18" s="137"/>
      <c r="G18" s="137">
        <f ca="1">IFERROR(NOW()-F18,"-")</f>
        <v>45933.918080208336</v>
      </c>
      <c r="H18" s="137"/>
      <c r="I18" s="137" t="str">
        <f>IFERROR(VLOOKUP(D18,DB!A:F,6,0),"")</f>
        <v/>
      </c>
      <c r="J18" s="137" t="str">
        <f>IFERROR(VLOOKUP(D18,DB!A:G,7,0),"")</f>
        <v/>
      </c>
      <c r="K18" s="137"/>
      <c r="L18" s="137" t="str">
        <f>IFERROR(VLOOKUP(D18,DB!A:I,9,0),"")</f>
        <v/>
      </c>
      <c r="M18" s="137"/>
    </row>
    <row r="19" spans="1:13" ht="31.5" customHeight="1">
      <c r="A19" s="121"/>
      <c r="B19" s="137" t="str">
        <f>IFERROR(VLOOKUP(D19,DB!A:K,11,0),"")</f>
        <v/>
      </c>
      <c r="C19" s="137"/>
      <c r="D19" s="137"/>
      <c r="E19" s="137"/>
      <c r="F19" s="137"/>
      <c r="G19" s="137">
        <f ca="1">IFERROR(NOW()-F19,"-")</f>
        <v>45933.918080208336</v>
      </c>
      <c r="H19" s="137"/>
      <c r="I19" s="137" t="str">
        <f>IFERROR(VLOOKUP(D19,DB!A:F,6,0),"")</f>
        <v/>
      </c>
      <c r="J19" s="137" t="str">
        <f>IFERROR(VLOOKUP(D19,DB!A:G,7,0),"")</f>
        <v/>
      </c>
      <c r="K19" s="137"/>
      <c r="L19" s="137" t="str">
        <f>IFERROR(VLOOKUP(D19,DB!A:I,9,0),"")</f>
        <v/>
      </c>
      <c r="M19" s="137"/>
    </row>
    <row r="20" spans="1:13" ht="31.5" customHeight="1">
      <c r="A20" s="121"/>
      <c r="B20" s="137" t="str">
        <f>IFERROR(VLOOKUP(D20,DB!A:K,11,0),"")</f>
        <v/>
      </c>
      <c r="C20" s="137"/>
      <c r="D20" s="137"/>
      <c r="E20" s="137"/>
      <c r="F20" s="137"/>
      <c r="G20" s="137">
        <f ca="1">IFERROR(NOW()-F20,"-")</f>
        <v>45933.918080208336</v>
      </c>
      <c r="H20" s="137"/>
      <c r="I20" s="137" t="str">
        <f>IFERROR(VLOOKUP(D20,DB!A:F,6,0),"")</f>
        <v/>
      </c>
      <c r="J20" s="137" t="str">
        <f>IFERROR(VLOOKUP(D20,DB!A:G,7,0),"")</f>
        <v/>
      </c>
      <c r="K20" s="137"/>
      <c r="L20" s="137" t="str">
        <f>IFERROR(VLOOKUP(D20,DB!A:I,9,0),"")</f>
        <v/>
      </c>
      <c r="M20" s="137"/>
    </row>
    <row r="21" spans="1:13" ht="31.5" customHeight="1">
      <c r="A21" s="121"/>
      <c r="B21" s="137" t="str">
        <f>IFERROR(VLOOKUP(D21,DB!A:K,11,0),"")</f>
        <v/>
      </c>
      <c r="C21" s="137"/>
      <c r="D21" s="137"/>
      <c r="E21" s="137"/>
      <c r="F21" s="137"/>
      <c r="G21" s="137">
        <f ca="1">IFERROR(NOW()-F21,"-")</f>
        <v>45933.918080208336</v>
      </c>
      <c r="H21" s="137"/>
      <c r="I21" s="137" t="str">
        <f>IFERROR(VLOOKUP(D21,DB!A:F,6,0),"")</f>
        <v/>
      </c>
      <c r="J21" s="137" t="str">
        <f>IFERROR(VLOOKUP(D21,DB!A:G,7,0),"")</f>
        <v/>
      </c>
      <c r="K21" s="137"/>
      <c r="L21" s="126" t="str">
        <f>IFERROR(VLOOKUP(D21,DB!A:I,9,0),"")</f>
        <v/>
      </c>
    </row>
    <row r="22" spans="1:13" ht="31.5" customHeight="1">
      <c r="A22" s="121"/>
      <c r="B22" s="137" t="str">
        <f>IFERROR(VLOOKUP(D22,DB!A:K,11,0),"")</f>
        <v/>
      </c>
      <c r="C22" s="137"/>
      <c r="D22" s="137"/>
      <c r="E22" s="137"/>
      <c r="F22" s="137"/>
      <c r="G22" s="137">
        <f ca="1">IFERROR(NOW()-F22,"-")</f>
        <v>45933.918080208336</v>
      </c>
      <c r="H22" s="137"/>
      <c r="I22" s="137" t="str">
        <f>IFERROR(VLOOKUP(D22,DB!A:F,6,0),"")</f>
        <v/>
      </c>
      <c r="J22" s="137" t="str">
        <f>IFERROR(VLOOKUP(D22,DB!A:G,7,0),"")</f>
        <v/>
      </c>
      <c r="K22" s="137"/>
      <c r="L22" s="126" t="str">
        <f>IFERROR(VLOOKUP(D22,DB!A:I,9,0),"")</f>
        <v/>
      </c>
    </row>
    <row r="23" spans="1:13" ht="31.5" customHeight="1">
      <c r="A23" s="121"/>
      <c r="B23" s="137" t="str">
        <f>IFERROR(VLOOKUP(D23,DB!A:K,11,0),"")</f>
        <v/>
      </c>
      <c r="C23" s="137"/>
      <c r="D23" s="137"/>
      <c r="E23" s="137"/>
      <c r="F23" s="137"/>
      <c r="G23" s="137">
        <f ca="1">IFERROR(NOW()-F23,"-")</f>
        <v>45933.918080208336</v>
      </c>
      <c r="H23" s="137"/>
      <c r="I23" s="137" t="str">
        <f>IFERROR(VLOOKUP(D23,DB!A:F,6,0),"")</f>
        <v/>
      </c>
      <c r="J23" s="137" t="str">
        <f>IFERROR(VLOOKUP(D23,DB!A:G,7,0),"")</f>
        <v/>
      </c>
      <c r="K23" s="137"/>
      <c r="L23" s="126" t="str">
        <f>IFERROR(VLOOKUP(D23,DB!A:I,9,0),"")</f>
        <v/>
      </c>
    </row>
    <row r="24" spans="1:13" ht="31.5" customHeight="1">
      <c r="A24" s="121"/>
      <c r="B24" s="137" t="str">
        <f>IFERROR(VLOOKUP(D24,DB!A:K,11,0),"")</f>
        <v/>
      </c>
      <c r="C24" s="137"/>
      <c r="D24" s="137"/>
      <c r="E24" s="137"/>
      <c r="F24" s="137"/>
      <c r="G24" s="137">
        <f ca="1">IFERROR(NOW()-F24,"-")</f>
        <v>45933.918080208336</v>
      </c>
      <c r="H24" s="137"/>
      <c r="I24" s="137" t="str">
        <f>IFERROR(VLOOKUP(D24,DB!A:F,6,0),"")</f>
        <v/>
      </c>
      <c r="J24" s="137" t="str">
        <f>IFERROR(VLOOKUP(D24,DB!A:G,7,0),"")</f>
        <v/>
      </c>
      <c r="K24" s="137"/>
      <c r="L24" s="126" t="str">
        <f>IFERROR(VLOOKUP(D24,DB!A:I,9,0),"")</f>
        <v/>
      </c>
    </row>
    <row r="25" spans="1:13" ht="31.5" customHeight="1">
      <c r="A25" s="121"/>
      <c r="B25" s="137" t="str">
        <f>IFERROR(VLOOKUP(D25,DB!A:K,11,0),"")</f>
        <v/>
      </c>
      <c r="C25" s="137"/>
      <c r="D25" s="137"/>
      <c r="E25" s="137"/>
      <c r="F25" s="137"/>
      <c r="G25" s="137">
        <f ca="1">IFERROR(NOW()-F25,"-")</f>
        <v>45933.918080208336</v>
      </c>
      <c r="H25" s="137"/>
      <c r="I25" s="137" t="str">
        <f>IFERROR(VLOOKUP(D25,DB!A:F,6,0),"")</f>
        <v/>
      </c>
      <c r="J25" s="137" t="str">
        <f>IFERROR(VLOOKUP(D25,DB!A:G,7,0),"")</f>
        <v/>
      </c>
      <c r="K25" s="137"/>
      <c r="L25" s="126" t="str">
        <f>IFERROR(VLOOKUP(D25,DB!A:I,9,0),"")</f>
        <v/>
      </c>
    </row>
    <row r="26" spans="1:13" ht="31.5" customHeight="1">
      <c r="A26" s="121"/>
      <c r="B26" s="120" t="str">
        <f>IFERROR(VLOOKUP(D26,DB!A:K,11,0),"")</f>
        <v/>
      </c>
      <c r="C26" s="122"/>
      <c r="D26" s="120"/>
      <c r="E26" s="123"/>
      <c r="F26" s="124"/>
      <c r="G26" s="89">
        <f ca="1">IFERROR(NOW()-F26,"-")</f>
        <v>45933.918080208336</v>
      </c>
      <c r="H26" s="124"/>
      <c r="I26" s="120" t="str">
        <f>IFERROR(VLOOKUP(D26,DB!A:F,6,0),"")</f>
        <v/>
      </c>
      <c r="J26" s="119" t="str">
        <f>IFERROR(VLOOKUP(D26,DB!A:G,7,0),"")</f>
        <v/>
      </c>
      <c r="K26" s="125"/>
      <c r="L26" s="126" t="str">
        <f>IFERROR(VLOOKUP(D26,DB!A:I,9,0),"")</f>
        <v/>
      </c>
    </row>
    <row r="27" spans="1:13" ht="31.5" customHeight="1">
      <c r="A27" s="121"/>
      <c r="B27" s="120" t="str">
        <f>IFERROR(VLOOKUP(D27,DB!A:K,11,0),"")</f>
        <v/>
      </c>
      <c r="C27" s="122"/>
      <c r="D27" s="120"/>
      <c r="E27" s="123"/>
      <c r="F27" s="124"/>
      <c r="G27" s="89">
        <f ca="1">IFERROR(NOW()-F27,"-")</f>
        <v>45933.918080208336</v>
      </c>
      <c r="H27" s="124"/>
      <c r="I27" s="120" t="str">
        <f>IFERROR(VLOOKUP(D27,DB!A:F,6,0),"")</f>
        <v/>
      </c>
      <c r="J27" s="119" t="str">
        <f>IFERROR(VLOOKUP(D27,DB!A:G,7,0),"")</f>
        <v/>
      </c>
      <c r="K27" s="125"/>
      <c r="L27" s="126" t="str">
        <f>IFERROR(VLOOKUP(D27,DB!A:I,9,0),"")</f>
        <v/>
      </c>
    </row>
    <row r="28" spans="1:13" ht="31.5" customHeight="1">
      <c r="A28" s="121"/>
      <c r="B28" s="120" t="str">
        <f>IFERROR(VLOOKUP(D28,DB!A:K,11,0),"")</f>
        <v/>
      </c>
      <c r="C28" s="122"/>
      <c r="D28" s="120"/>
      <c r="E28" s="123"/>
      <c r="F28" s="124"/>
      <c r="G28" s="89">
        <f ca="1">IFERROR(NOW()-F28,"-")</f>
        <v>45933.918080208336</v>
      </c>
      <c r="H28" s="124"/>
      <c r="I28" s="120" t="str">
        <f>IFERROR(VLOOKUP(D28,DB!A:F,6,0),"")</f>
        <v/>
      </c>
      <c r="J28" s="119" t="str">
        <f>IFERROR(VLOOKUP(D28,DB!A:G,7,0),"")</f>
        <v/>
      </c>
      <c r="K28" s="125"/>
      <c r="L28" s="126" t="str">
        <f>IFERROR(VLOOKUP(D28,DB!A:I,9,0),"")</f>
        <v/>
      </c>
    </row>
    <row r="29" spans="1:13" ht="31.5" customHeight="1">
      <c r="A29" s="121"/>
      <c r="B29" s="120" t="str">
        <f>IFERROR(VLOOKUP(D29,DB!A:K,11,0),"")</f>
        <v/>
      </c>
      <c r="C29" s="122"/>
      <c r="D29" s="120"/>
      <c r="E29" s="123"/>
      <c r="F29" s="124"/>
      <c r="G29" s="89">
        <f ca="1">IFERROR(NOW()-F29,"-")</f>
        <v>45933.918080208336</v>
      </c>
      <c r="H29" s="124"/>
      <c r="I29" s="120" t="str">
        <f>IFERROR(VLOOKUP(D29,DB!A:F,6,0),"")</f>
        <v/>
      </c>
      <c r="J29" s="119" t="str">
        <f>IFERROR(VLOOKUP(D29,DB!A:G,7,0),"")</f>
        <v/>
      </c>
      <c r="K29" s="125"/>
      <c r="L29" s="126" t="str">
        <f>IFERROR(VLOOKUP(D29,DB!A:I,9,0),"")</f>
        <v/>
      </c>
    </row>
    <row r="30" spans="1:13" ht="31.5" customHeight="1">
      <c r="A30" s="121"/>
      <c r="B30" s="120" t="str">
        <f>IFERROR(VLOOKUP(D30,DB!A:K,11,0),"")</f>
        <v/>
      </c>
      <c r="C30" s="122"/>
      <c r="D30" s="120"/>
      <c r="E30" s="123"/>
      <c r="F30" s="124"/>
      <c r="G30" s="89">
        <f ca="1">IFERROR(NOW()-F30,"-")</f>
        <v>45933.918080208336</v>
      </c>
      <c r="H30" s="124"/>
      <c r="I30" s="120" t="str">
        <f>IFERROR(VLOOKUP(D30,DB!A:F,6,0),"")</f>
        <v/>
      </c>
      <c r="J30" s="119" t="str">
        <f>IFERROR(VLOOKUP(D30,DB!A:G,7,0),"")</f>
        <v/>
      </c>
      <c r="K30" s="125"/>
      <c r="L30" s="126" t="str">
        <f>IFERROR(VLOOKUP(D30,DB!A:I,9,0),"")</f>
        <v/>
      </c>
    </row>
    <row r="31" spans="1:13" ht="31.5" customHeight="1">
      <c r="A31" s="121"/>
      <c r="B31" s="120" t="str">
        <f>IFERROR(VLOOKUP(D31,DB!A:K,11,0),"")</f>
        <v/>
      </c>
      <c r="C31" s="122"/>
      <c r="D31" s="120"/>
      <c r="E31" s="123"/>
      <c r="F31" s="124"/>
      <c r="G31" s="89">
        <f ca="1">IFERROR(NOW()-F31,"-")</f>
        <v>45933.918080208336</v>
      </c>
      <c r="H31" s="124"/>
      <c r="I31" s="120" t="str">
        <f>IFERROR(VLOOKUP(D31,DB!A:F,6,0),"")</f>
        <v/>
      </c>
      <c r="J31" s="119" t="str">
        <f>IFERROR(VLOOKUP(D31,DB!A:G,7,0),"")</f>
        <v/>
      </c>
      <c r="K31" s="125"/>
      <c r="L31" s="126" t="str">
        <f>IFERROR(VLOOKUP(D31,DB!A:I,9,0),"")</f>
        <v/>
      </c>
    </row>
    <row r="32" spans="1:13" ht="31.5" customHeight="1">
      <c r="A32" s="121"/>
      <c r="B32" s="120" t="str">
        <f>IFERROR(VLOOKUP(D32,DB!A:K,11,0),"")</f>
        <v/>
      </c>
      <c r="C32" s="122"/>
      <c r="D32" s="120"/>
      <c r="E32" s="123"/>
      <c r="F32" s="124"/>
      <c r="G32" s="89">
        <f ca="1">IFERROR(NOW()-F32,"-")</f>
        <v>45933.918080208336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45933.918080208336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45933.918080208336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45933.918080208336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45933.918080208336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45933.918080208336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45933.918080208336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45933.918080208336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45933.918080208336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45933.918080208336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45933.918080208336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45933.918080208336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45933.918080208336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45933.918080208336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45933.918080208336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45933.918080208336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45933.918080208336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45933.918080208336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45933.918080208336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45933.918080208336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45933.918080208336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45933.918080208336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45933.918080208336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45933.918080208336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45933.918080208336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45933.918080208336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45933.918080208336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45933.918080208336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45933.918080208336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45933.918080208336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45933.918080208336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45933.918080208336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45933.918080208336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45933.918080208336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45933.918080208336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45933.918080208336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45933.918080208336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45933.918080208336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45933.918080208336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45933.918080208336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45933.918080208336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45933.918080208336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45933.918080208336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45933.918080208336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45933.918080208336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45933.918080208336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45933.918080208336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45933.918080208336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45933.918080208336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45933.918080208336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45933.918080208336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45933.918080208336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45933.918080208336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45933.918080208336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45933.918080208336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45933.918080208336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45933.918080208336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45933.918080208336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45933.918080208336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45933.918080208336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45933.918080208336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45933.918080208336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45933.918080208336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45933.918080208336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45933.918080208336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45933.918080208336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45933.918080208336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45933.918080208336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45933.918080208336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45933.918080208336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45933.918080208336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45933.918080208336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45933.918080208336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45933.918080208336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45933.918080208336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45933.918080208336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45933.918080208336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45933.918080208336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45933.918080208336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45933.918080208336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45933.918080208336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45933.918080208336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45933.918080208336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45933.918080208336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45933.918080208336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45933.918080208336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45933.918080208336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45933.918080208336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45933.918080208336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45933.918080208336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45933.918080208336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45933.918080208336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45933.918080208336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45933.918080208336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45933.918080208336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45933.918080208336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45933.918080208336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45933.918080208336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45933.918080208336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45933.918080208336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45933.918080208336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45933.918080208336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45933.918080208336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45933.918080208336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45933.918080208336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45933.918080208336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45933.918080208336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45933.918080208336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45933.918080208336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45933.918080208336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45933.918080208336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45933.918080208336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45933.918080208336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45933.918080208336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45933.918080208336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45933.918080208336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45933.918080208336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45933.918080208336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45933.918080208336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45933.918080208336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45933.918080208336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45933.918080208336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45933.918080208336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45933.918080208336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45933.918080208336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45933.918080208336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45933.918080208336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45933.918080208336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45933.918080208336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45933.918080208336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45933.918080208336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45933.918080208336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45933.918080208336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45933.918080208336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45933.918080208336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45933.918080208336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45933.918080208336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45933.918080208336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45933.918080208336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45933.918080208336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45933.918080208336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45933.918080208336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45933.918080208336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45933.918080208336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45933.918080208336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45933.918080208336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45933.918080208336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45933.918080208336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45933.918080208336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45933.918080208336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45933.918080208336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45933.918080208336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45933.918080208336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45933.918080208336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45933.918080208336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45933.918080208336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45933.918080208336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45933.918080208336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45933.918080208336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45933.918080208336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45933.918080208336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45933.918080208336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45933.918080208336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45933.918080208336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45933.918080208336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45933.918080208336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45933.918080208336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45933.918080208336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45933.918080208336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45933.918080208336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45933.918080208336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45933.918080208336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45933.918080208336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45933.918080208336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45933.918080208336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45933.918080208336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45933.918080208336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45933.918080208336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45933.918080208336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45933.918080208336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45933.918080208336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45933.918080208336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45933.918080208336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45933.918080208336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45933.918080208336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45933.918080208336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45933.918080208336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45933.918080208336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45933.918080208336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45933.918080208336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45933.918080208336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45933.918080208336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45933.918080208336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45933.918080208336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45933.918080208336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45933.918080208336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45933.918080208336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45933.918080208336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45933.918080208336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45933.918080208336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45933.918080208336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45933.918080208336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45933.918080208336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45933.918080208336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45933.918080208336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45933.918080208336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45933.918080208336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45933.918080208336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45933.918080208336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45933.918080208336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45933.918080208336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45933.918080208336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45933.918080208336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45933.918080208336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45933.918080208336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45933.918080208336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45933.918080208336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45933.918080208336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45933.918080208336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45933.918080208336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45933.918080208336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45933.918080208336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45933.918080208336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45933.918080208336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45933.918080208336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45933.918080208336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45933.918080208336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45933.918080208336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45933.918080208336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45933.918080208336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45933.918080208336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45933.918080208336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45933.918080208336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45933.918080208336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45933.918080208336</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45933.918080208336</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45933.918080208336</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45933.918080208336</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45933.918080208336</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45933.918080208336</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45933.918080208336</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45933.918080208336</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45933.918080208336</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45933.918080208336</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45933.918080208336</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45933.918080208336</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45933.918080208336</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45933.918080208336</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45933.918080208336</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45933.918080208336</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45933.918080208336</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45933.918080208336</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45933.918080208336</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45933.918080208336</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45933.918080208336</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45933.918080208336</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45933.918080208336</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45933.918080208336</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45933.918080208336</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45933.918080208336</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45933.918080208336</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45933.918080208336</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45933.918080208336</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45933.918080208336</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45933.918080208336</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45933.918080208336</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45933.918080208336</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45933.918080208336</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45933.918080208336</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45933.918080208336</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45933.918080208336</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45933.918080208336</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45933.918080208336</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45933.918080208336</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45933.918080208336</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45933.918080208336</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45933.918080208336</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45933.918080208336</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45933.918080208336</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45933.918080208336</v>
      </c>
      <c r="H311" s="124"/>
      <c r="I311" s="120" t="str">
        <f>IFERROR(VLOOKUP(D311,DB!A:F,6,0),"")</f>
        <v/>
      </c>
      <c r="J311" s="119" t="str">
        <f>IFERROR(VLOOKUP(D311,DB!A:G,7,0),"")</f>
        <v/>
      </c>
      <c r="K311" s="125"/>
      <c r="L311" s="126" t="str">
        <f>IFERROR(VLOOKUP(D311,DB!A:I,9,0),"")</f>
        <v/>
      </c>
    </row>
  </sheetData>
  <dataValidations count="2">
    <dataValidation allowBlank="1" showInputMessage="1" showErrorMessage="1" sqref="E1" xr:uid="{380493DB-286A-4683-AF55-C78F04945A49}"/>
    <dataValidation type="list" allowBlank="1" showInputMessage="1" showErrorMessage="1" sqref="E6:E31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2025-10-03T19:03:47Z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