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160" documentId="13_ncr:1_{F6CB121F-512D-4AA6-A0C1-0FB36C537598}" xr6:coauthVersionLast="47" xr6:coauthVersionMax="47" xr10:uidLastSave="{807ECE91-378C-47AD-9AC7-2A688D2D945D}"/>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4" l="1"/>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14" i="4"/>
  <c r="G14" i="4"/>
  <c r="I14" i="4"/>
  <c r="J14" i="4"/>
  <c r="L14" i="4"/>
  <c r="B15" i="4"/>
  <c r="G15" i="4"/>
  <c r="I15" i="4"/>
  <c r="J15" i="4"/>
  <c r="L15" i="4"/>
  <c r="B16" i="4"/>
  <c r="G16" i="4"/>
  <c r="I16" i="4"/>
  <c r="J16" i="4"/>
  <c r="L16" i="4"/>
  <c r="G2" i="3"/>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<sst xmlns="http://schemas.openxmlformats.org/spreadsheetml/2006/main" count="178600" uniqueCount="39084">
  <si>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</si>
  <si>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</si>
  <si>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</si>
  <si>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</si>
  <si>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</si>
  <si>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</si>
  <si>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</si>
  <si>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</si>
  <si>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</si>
  <si>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</si>
  <si>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</si>
  <si>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</si>
  <si>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</si>
  <si>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</si>
  <si>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</si>
  <si>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</si>
  <si>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</si>
  <si>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</si>
  <si>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</si>
  <si>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</si>
  <si>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</si>
  <si>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</si>
  <si>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</si>
  <si>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</si>
  <si>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</si>
  <si>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</si>
  <si>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</si>
  <si>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</si>
  <si>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</si>
  <si>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</si>
  <si>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</si>
  <si>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</si>
  <si>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</si>
  <si>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</si>
  <si>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</si>
  <si>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</si>
  <si>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</si>
  <si>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</si>
  <si>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</si>
  <si>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</si>
  <si>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</si>
  <si>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</si>
  <si>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</si>
  <si>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</si>
  <si>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</si>
  <si>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</si>
  <si>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</si>
  <si>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</si>
  <si>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</si>
  <si>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</si>
  <si>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</si>
  <si>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</si>
  <si>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</si>
  <si>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</si>
  <si>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</si>
  <si>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</si>
  <si>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</si>
  <si>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</si>
  <si>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</si>
  <si>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</si>
  <si>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</si>
  <si>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</si>
  <si>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</si>
  <si>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</si>
  <si>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</si>
  <si>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</si>
  <si>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</si>
  <si>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</si>
  <si>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</si>
  <si>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</si>
  <si>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</si>
  <si>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</si>
  <si>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</si>
  <si>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</si>
  <si>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</si>
  <si>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</si>
  <si>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</si>
  <si>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</si>
  <si>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</si>
  <si>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</si>
  <si>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</si>
  <si>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</si>
  <si>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</si>
  <si>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</si>
  <si>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</si>
  <si>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</si>
  <si>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</si>
  <si>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</si>
  <si>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</si>
  <si>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</si>
  <si>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</si>
  <si>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</si>
  <si>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</si>
  <si>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</si>
  <si>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</si>
  <si>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</si>
  <si>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</si>
  <si>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</si>
  <si>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</si>
  <si>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</si>
  <si>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</si>
  <si>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</si>
  <si>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</si>
  <si>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</si>
  <si>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</si>
  <si>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</si>
  <si>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</si>
  <si>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</si>
  <si>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</si>
  <si>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</si>
  <si>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</si>
  <si>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</si>
  <si>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</si>
  <si>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</si>
  <si>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</si>
  <si>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</si>
  <si>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</si>
  <si>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</si>
  <si>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</si>
  <si>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</si>
  <si>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</si>
  <si>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</si>
  <si>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</si>
  <si>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</si>
  <si>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</si>
  <si>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</si>
  <si>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</si>
  <si>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</si>
  <si>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</si>
  <si>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</si>
  <si>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</si>
  <si>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</si>
  <si>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</si>
  <si>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</si>
  <si>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</si>
  <si>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</si>
  <si>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</si>
  <si>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</si>
  <si>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</si>
  <si>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</si>
  <si>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</si>
  <si>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</si>
  <si>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</si>
  <si>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</si>
  <si>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</si>
  <si>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</si>
  <si>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</si>
  <si>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</si>
  <si>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</si>
  <si>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</si>
  <si>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</si>
  <si>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</si>
  <si>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</si>
  <si>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</si>
  <si>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</si>
  <si>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</si>
  <si>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</si>
  <si>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</si>
  <si>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</si>
  <si>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</si>
  <si>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</si>
  <si>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</si>
  <si>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</si>
  <si>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</si>
  <si>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</si>
  <si>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</si>
  <si>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</si>
  <si>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</si>
  <si>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</si>
  <si>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</si>
  <si>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</si>
  <si>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</si>
  <si>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</si>
  <si>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</si>
  <si>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</si>
  <si>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</si>
  <si>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</si>
  <si>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</si>
  <si>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</si>
  <si>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</si>
  <si>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</si>
  <si>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</si>
  <si>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</si>
  <si>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</si>
  <si>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</si>
  <si>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</si>
  <si>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</si>
  <si>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</si>
  <si>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</si>
  <si>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</si>
  <si>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</si>
  <si>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</si>
  <si>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</si>
  <si>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</si>
  <si>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</si>
  <si>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</si>
  <si>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</si>
  <si>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</si>
  <si>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</si>
  <si>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</si>
  <si>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</si>
  <si>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</si>
  <si>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</si>
  <si>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</si>
  <si>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</si>
  <si>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</si>
  <si>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</si>
  <si>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</si>
  <si>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</si>
  <si>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</si>
  <si>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</si>
  <si>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</si>
  <si>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</si>
  <si>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</si>
  <si>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</si>
  <si>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</si>
  <si>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</si>
  <si>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</si>
  <si>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</si>
  <si>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</si>
  <si>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</si>
  <si>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</si>
  <si>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</si>
  <si>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</si>
  <si>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</si>
  <si>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</si>
  <si>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</si>
  <si>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</si>
  <si>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</si>
  <si>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</si>
  <si>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</si>
  <si>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</si>
  <si>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</si>
  <si>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</si>
  <si>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</si>
  <si>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</si>
  <si>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</si>
  <si>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</si>
  <si>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</si>
  <si>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</si>
  <si>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</si>
  <si>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</si>
  <si>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</si>
  <si>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</si>
  <si>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</si>
  <si>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</si>
  <si>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</si>
  <si>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</si>
  <si>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</si>
  <si>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</si>
  <si>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</si>
  <si>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</si>
  <si>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</si>
  <si>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</si>
  <si>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</si>
  <si>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</si>
  <si>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</si>
  <si>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</si>
  <si>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</si>
  <si>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</si>
  <si>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</si>
  <si>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</si>
  <si>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</si>
  <si>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</si>
  <si>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</si>
  <si>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</si>
  <si>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</si>
  <si>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</si>
  <si>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</si>
  <si>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</si>
  <si>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</si>
  <si>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</si>
  <si>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</si>
  <si>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</si>
  <si>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</si>
  <si>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</si>
  <si>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</si>
  <si>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</si>
  <si>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</si>
  <si>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</si>
  <si>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</si>
  <si>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</si>
  <si>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</si>
  <si>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</si>
  <si>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</si>
  <si>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</si>
  <si>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</si>
  <si>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</si>
  <si>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</si>
  <si>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</si>
  <si>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</si>
  <si>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</si>
  <si>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</si>
  <si>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</si>
  <si>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</si>
  <si>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</si>
  <si>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</si>
  <si>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</si>
  <si>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</si>
  <si>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</si>
  <si>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</si>
  <si>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</si>
  <si>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</si>
  <si>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</si>
  <si>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</si>
  <si>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</si>
  <si>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</si>
  <si>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</si>
  <si>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</si>
  <si>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</si>
  <si>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</si>
  <si>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</si>
  <si>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</si>
  <si>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</si>
  <si>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</si>
  <si>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</si>
  <si>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</si>
  <si>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</si>
  <si>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</si>
  <si>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</si>
  <si>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</si>
  <si>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</si>
  <si>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</si>
  <si>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</si>
  <si>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</si>
  <si>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</si>
  <si>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</si>
  <si>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</si>
  <si>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</si>
  <si>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</si>
  <si>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</si>
  <si>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</si>
  <si>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</si>
  <si>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</si>
  <si>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</si>
  <si>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</si>
  <si>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</si>
  <si>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</si>
  <si>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</si>
  <si>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</si>
  <si>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</si>
  <si>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</si>
  <si>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</si>
  <si>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</si>
  <si>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</si>
  <si>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</si>
  <si>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</si>
  <si>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</si>
  <si>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</si>
  <si>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</si>
  <si>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</si>
  <si>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</si>
  <si>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</si>
  <si>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</si>
  <si>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</si>
  <si>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</si>
  <si>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</si>
  <si>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</si>
  <si>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</si>
  <si>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</si>
  <si>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</si>
  <si>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</si>
  <si>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</si>
  <si>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</si>
  <si>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</si>
  <si>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</si>
  <si>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</si>
  <si>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</si>
  <si>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</si>
  <si>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</si>
  <si>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</si>
  <si>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</si>
  <si>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</si>
  <si>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</si>
  <si>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</si>
  <si>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</si>
  <si>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</si>
  <si>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</si>
  <si>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</si>
  <si>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</si>
  <si>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</si>
  <si>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</si>
  <si>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</si>
  <si>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</si>
  <si>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</si>
  <si>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</si>
  <si>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</si>
  <si>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</si>
  <si>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</si>
  <si>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</si>
  <si>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</si>
  <si>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</si>
  <si>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</si>
  <si>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</si>
  <si>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</si>
  <si>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</si>
  <si>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</si>
  <si>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</si>
  <si>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</si>
  <si>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</si>
  <si>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</si>
  <si>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</si>
  <si>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</si>
  <si>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</si>
  <si>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</si>
  <si>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</si>
  <si>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</si>
  <si>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</si>
  <si>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</si>
  <si>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</si>
  <si>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</si>
  <si>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</si>
  <si>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</si>
  <si>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</si>
  <si>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</si>
  <si>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</si>
  <si>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</si>
  <si>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</si>
  <si>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</si>
  <si>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</si>
  <si>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</si>
  <si>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</si>
  <si>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</si>
  <si>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</si>
  <si>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</si>
  <si>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</si>
  <si>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</si>
  <si>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</si>
  <si>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</si>
  <si>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</si>
  <si>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</si>
  <si>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</si>
  <si>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</si>
  <si>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</si>
  <si>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</si>
  <si>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</si>
  <si>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</si>
  <si>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</si>
  <si>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</si>
  <si>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</si>
  <si>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</si>
  <si>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</si>
  <si>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</si>
  <si>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</si>
  <si>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</si>
  <si>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</si>
  <si>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</si>
  <si>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</si>
  <si>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</si>
  <si>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</si>
  <si>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</si>
  <si>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</si>
  <si>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</si>
  <si>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</si>
  <si>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</si>
  <si>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</si>
  <si>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</si>
  <si>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</si>
  <si>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</si>
  <si>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</si>
  <si>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</si>
  <si>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</si>
  <si>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</si>
  <si>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</si>
  <si>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</si>
  <si>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</si>
  <si>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</si>
  <si>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</si>
  <si>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</si>
  <si>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</si>
  <si>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</si>
  <si>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</si>
  <si>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</si>
  <si>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</si>
  <si>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</si>
  <si>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</si>
  <si>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</si>
  <si>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</si>
  <si>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</si>
  <si>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</si>
  <si>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</si>
  <si>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</si>
  <si>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</si>
  <si>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</si>
  <si>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</si>
  <si>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</si>
  <si>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</si>
  <si>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</si>
  <si>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</si>
  <si>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</si>
  <si>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</si>
  <si>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</si>
  <si>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</si>
  <si>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</si>
  <si>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</si>
  <si>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</si>
  <si>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</si>
  <si>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</si>
  <si>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</si>
  <si>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</si>
  <si>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</si>
  <si>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</si>
  <si>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</si>
  <si>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</si>
  <si>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</si>
  <si>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</si>
  <si>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</si>
  <si>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</si>
  <si>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</si>
  <si>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</si>
  <si>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</si>
  <si>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</si>
  <si>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</si>
  <si>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</si>
  <si>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</si>
  <si>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</si>
  <si>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</si>
  <si>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</si>
  <si>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</si>
  <si>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</si>
  <si>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</si>
  <si>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</si>
  <si>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</si>
  <si>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</si>
  <si>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</si>
  <si>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</si>
  <si>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</si>
  <si>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</si>
  <si>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</si>
  <si>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</si>
  <si>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</si>
  <si>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</si>
  <si>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</si>
  <si>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</si>
  <si>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</si>
  <si>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</si>
  <si>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</si>
  <si>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</si>
  <si>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</si>
  <si>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</si>
  <si>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</si>
  <si>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</si>
  <si>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</si>
  <si>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</si>
  <si>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</si>
  <si>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</si>
  <si>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</si>
  <si>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</si>
  <si>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</si>
  <si>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</si>
  <si>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</si>
  <si>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</si>
  <si>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</si>
  <si>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</si>
  <si>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</si>
  <si>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</si>
  <si>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</si>
  <si>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</si>
  <si>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</si>
  <si>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</si>
  <si>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</si>
  <si>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</si>
  <si>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</si>
  <si>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</si>
  <si>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</si>
  <si>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</si>
  <si>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</si>
  <si>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</si>
  <si>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</si>
  <si>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</si>
  <si>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</si>
  <si>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</si>
  <si>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</si>
  <si>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</si>
  <si>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</si>
  <si>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</si>
  <si>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</si>
  <si>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</si>
  <si>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</si>
  <si>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</si>
  <si>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</si>
  <si>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</si>
  <si>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</si>
  <si>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</si>
  <si>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</si>
  <si>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</si>
  <si>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</si>
  <si>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</si>
  <si>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</si>
  <si>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</si>
  <si>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</si>
  <si>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</si>
  <si>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</si>
  <si>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</si>
  <si>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</si>
  <si>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</si>
  <si>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</si>
  <si>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</si>
  <si>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</si>
  <si>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</si>
  <si>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</si>
  <si>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</si>
  <si>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</si>
  <si>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</si>
  <si>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</si>
  <si>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</si>
  <si>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</si>
  <si>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</si>
  <si>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</si>
  <si>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</si>
  <si>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</si>
  <si>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</si>
  <si>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</si>
  <si>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</si>
  <si>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</si>
  <si>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</si>
  <si>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</si>
  <si>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</si>
  <si>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</si>
  <si>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</si>
  <si>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</si>
  <si>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</si>
  <si>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</si>
  <si>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</si>
  <si>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</si>
  <si>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</si>
  <si>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</si>
  <si>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</si>
  <si>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</si>
  <si>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</si>
  <si>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</si>
  <si>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</si>
  <si>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</si>
  <si>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</si>
  <si>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</si>
  <si>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</si>
  <si>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</si>
  <si>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</si>
  <si>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</si>
  <si>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</si>
  <si>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</si>
  <si>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</si>
  <si>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</si>
  <si>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</si>
  <si>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</si>
  <si>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</si>
  <si>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</si>
  <si>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</si>
  <si>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</si>
  <si>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</si>
  <si>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</si>
  <si>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</si>
  <si>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</si>
  <si>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</si>
  <si>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</si>
  <si>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</si>
  <si>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</si>
  <si>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</si>
  <si>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</si>
  <si>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</si>
  <si>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</si>
  <si>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</si>
  <si>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</si>
  <si>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</si>
  <si>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</si>
  <si>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</si>
  <si>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</si>
  <si>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</si>
  <si>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</si>
  <si>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</si>
  <si>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</si>
  <si>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</si>
  <si>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</si>
  <si>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</si>
  <si>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</si>
  <si>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</si>
  <si>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</si>
  <si>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</si>
  <si>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</si>
  <si>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</si>
  <si>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</si>
  <si>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</si>
  <si>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</si>
  <si>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</si>
  <si>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</si>
  <si>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</si>
  <si>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</si>
  <si>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</si>
  <si>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</si>
  <si>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</si>
  <si>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</si>
  <si>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</si>
  <si>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</si>
  <si>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</si>
  <si>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</si>
  <si>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</si>
  <si>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</si>
  <si>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</si>
  <si>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</si>
  <si>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</si>
  <si>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</si>
  <si>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</si>
  <si>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</si>
  <si>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</si>
  <si>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</si>
  <si>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</si>
  <si>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</si>
  <si>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</si>
  <si>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</si>
  <si>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</si>
  <si>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</si>
  <si>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</si>
  <si>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</si>
  <si>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</si>
  <si>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</si>
  <si>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</si>
  <si>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</si>
  <si>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</si>
  <si>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</si>
  <si>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</si>
  <si>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</si>
  <si>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</si>
  <si>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</si>
  <si>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</si>
  <si>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</si>
  <si>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</si>
  <si>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</si>
  <si>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</si>
  <si>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</si>
  <si>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</si>
  <si>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</si>
  <si>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</si>
  <si>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</si>
  <si>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</si>
  <si>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</si>
  <si>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</si>
  <si>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</si>
  <si>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</si>
  <si>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</si>
  <si>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</si>
  <si>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</si>
  <si>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</si>
  <si>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</si>
  <si>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</si>
  <si>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</si>
  <si>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</si>
  <si>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</si>
  <si>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</si>
  <si>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</si>
  <si>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</si>
  <si>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</si>
  <si>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</si>
  <si>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</si>
  <si>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</si>
  <si>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</si>
  <si>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</si>
  <si>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</si>
  <si>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</si>
  <si>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</si>
  <si>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</si>
  <si>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</si>
  <si>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</si>
  <si>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</si>
  <si>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</si>
  <si>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</si>
  <si>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</si>
  <si>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</si>
  <si>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</si>
  <si>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</si>
  <si>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</si>
  <si>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</si>
  <si>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</si>
  <si>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</si>
  <si>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</si>
  <si>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</si>
  <si>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</si>
  <si>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</si>
  <si>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</si>
  <si>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</si>
  <si>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</si>
  <si>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</si>
  <si>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</si>
  <si>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</si>
  <si>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</si>
  <si>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</si>
  <si>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</si>
  <si>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</si>
  <si>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</si>
  <si>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</si>
  <si>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</si>
  <si>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</si>
  <si>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</si>
  <si>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</si>
  <si>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</si>
  <si>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</si>
  <si>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</si>
  <si>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</si>
  <si>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</si>
  <si>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</si>
  <si>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</si>
  <si>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</si>
  <si>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</si>
  <si>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</si>
  <si>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</si>
  <si>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</si>
  <si>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</si>
  <si>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</si>
  <si>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</si>
  <si>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</si>
  <si>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</si>
  <si>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</si>
  <si>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</si>
  <si>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</si>
  <si>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</si>
  <si>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</si>
  <si>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</si>
  <si>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</si>
  <si>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</si>
  <si>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</si>
  <si>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</si>
  <si>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</si>
  <si>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</si>
  <si>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</si>
  <si>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</si>
  <si>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</si>
  <si>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</si>
  <si>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</si>
  <si>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</si>
  <si>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</si>
  <si>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</si>
  <si>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</si>
  <si>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</si>
  <si>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</si>
  <si>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</si>
  <si>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</si>
  <si>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</si>
  <si>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</si>
  <si>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</si>
  <si>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</si>
  <si>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</si>
  <si>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</si>
  <si>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</si>
  <si>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</si>
  <si>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</si>
  <si>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</si>
  <si>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</si>
  <si>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</si>
  <si>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</si>
  <si>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</si>
  <si>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</si>
  <si>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</si>
  <si>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</si>
  <si>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</si>
  <si>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</si>
  <si>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</si>
  <si>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</si>
  <si>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</si>
  <si>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</si>
  <si>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</si>
  <si>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</si>
  <si>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</si>
  <si>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</si>
  <si>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</si>
  <si>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</si>
  <si>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</si>
  <si>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</si>
  <si>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</si>
  <si>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</si>
  <si>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</si>
  <si>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</si>
  <si>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</si>
  <si>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</si>
  <si>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</si>
  <si>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</si>
  <si>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</si>
  <si>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</si>
  <si>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</si>
  <si>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</si>
  <si>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</si>
  <si>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</si>
  <si>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</si>
  <si>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</si>
  <si>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</si>
  <si>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</si>
  <si>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</si>
  <si>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</si>
  <si>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</si>
  <si>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</si>
  <si>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</si>
  <si>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</si>
  <si>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</si>
  <si>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</si>
  <si>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</si>
  <si>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</si>
  <si>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</si>
  <si>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</si>
  <si>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</si>
  <si>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</si>
  <si>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</si>
  <si>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</si>
  <si>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</si>
  <si>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</si>
  <si>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</si>
  <si>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</si>
  <si>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</si>
  <si>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</si>
  <si>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</si>
  <si>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</si>
  <si>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</si>
  <si>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</si>
  <si>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</si>
  <si>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</si>
  <si>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</si>
  <si>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</si>
  <si>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</si>
  <si>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</si>
  <si>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</si>
  <si>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</si>
  <si>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</si>
  <si>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</si>
  <si>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</si>
  <si>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</si>
  <si>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</si>
  <si>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</si>
  <si>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</si>
  <si>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</si>
  <si>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</si>
  <si>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</si>
  <si>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</si>
  <si>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</si>
  <si>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</si>
  <si>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</si>
  <si>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</si>
  <si>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</si>
  <si>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</si>
  <si>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</si>
  <si>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</si>
  <si>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</si>
  <si>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</si>
  <si>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</si>
  <si>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</si>
  <si>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</si>
  <si>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</si>
  <si>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</si>
  <si>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</si>
  <si>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</si>
  <si>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</si>
  <si>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</si>
  <si>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</si>
  <si>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</si>
  <si>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</si>
  <si>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</si>
  <si>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</si>
  <si>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</si>
  <si>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</si>
  <si>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</si>
  <si>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</si>
  <si>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</si>
  <si>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</si>
  <si>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</si>
  <si>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</si>
  <si>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</si>
  <si>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</si>
  <si>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</si>
  <si>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</si>
  <si>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</si>
  <si>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</si>
  <si>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</si>
  <si>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</si>
  <si>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</si>
  <si>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</si>
  <si>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</si>
  <si>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</si>
  <si>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</si>
  <si>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</si>
  <si>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</si>
  <si>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</si>
  <si>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</si>
  <si>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</si>
  <si>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</si>
  <si>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</si>
  <si>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</si>
  <si>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</si>
  <si>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</si>
  <si>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</si>
  <si>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</si>
  <si>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</si>
  <si>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</si>
  <si>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</si>
  <si>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</si>
  <si>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</si>
  <si>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</si>
  <si>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</si>
  <si>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</si>
  <si>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</si>
  <si>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</si>
  <si>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</si>
  <si>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</si>
  <si>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</si>
  <si>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</si>
  <si>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</si>
  <si>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</si>
  <si>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</si>
  <si>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</si>
  <si>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</si>
  <si>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</si>
  <si>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</si>
  <si>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</si>
  <si>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</si>
  <si>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</si>
  <si>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</si>
  <si>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</si>
  <si>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</si>
  <si>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</si>
  <si>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</si>
  <si>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</si>
  <si>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</si>
  <si>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</si>
  <si>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</si>
  <si>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</si>
  <si>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</si>
  <si>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</si>
  <si>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</si>
  <si>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</si>
  <si>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</si>
  <si>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</si>
  <si>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</si>
  <si>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</si>
  <si>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</si>
  <si>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</si>
  <si>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</si>
  <si>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</si>
  <si>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</si>
  <si>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</si>
  <si>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</si>
  <si>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</si>
  <si>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</si>
  <si>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</si>
  <si>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</si>
  <si>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</si>
  <si>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</si>
  <si>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</si>
  <si>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</si>
  <si>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</si>
  <si>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</si>
  <si>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</si>
  <si>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</si>
  <si>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</si>
  <si>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</si>
  <si>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</si>
  <si>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</si>
  <si>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</si>
  <si>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</si>
  <si>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</si>
  <si>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</si>
  <si>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</si>
  <si>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</si>
  <si>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</si>
  <si>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</si>
  <si>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</si>
  <si>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</si>
  <si>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</si>
  <si>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</si>
  <si>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</si>
  <si>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</si>
  <si>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</si>
  <si>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</si>
  <si>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</si>
  <si>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</si>
  <si>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</si>
  <si>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</si>
  <si>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</si>
  <si>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</si>
  <si>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</si>
  <si>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</si>
  <si>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</si>
  <si>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</si>
  <si>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</si>
  <si>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</si>
  <si>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</si>
  <si>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</si>
  <si>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</si>
  <si>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</si>
  <si>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</si>
  <si>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</si>
  <si>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</si>
  <si>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</si>
  <si>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</si>
  <si>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</si>
  <si>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</si>
  <si>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</si>
  <si>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</si>
  <si>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</si>
  <si>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</si>
  <si>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</si>
  <si>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</si>
  <si>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</si>
  <si>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</si>
  <si>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</si>
  <si>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</si>
  <si>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</si>
  <si>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</si>
  <si>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</si>
  <si>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</si>
  <si>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</si>
  <si>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</si>
  <si>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</si>
  <si>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</si>
  <si>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</si>
  <si>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</si>
  <si>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</si>
  <si>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</si>
  <si>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</si>
  <si>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</si>
  <si>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</si>
  <si>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</si>
  <si>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</si>
  <si>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</si>
  <si>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</si>
  <si>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</si>
  <si>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</si>
  <si>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</si>
  <si>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</si>
  <si>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</si>
  <si>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</si>
  <si>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</si>
  <si>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</si>
  <si>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</si>
  <si>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</si>
  <si>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</si>
  <si>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</si>
  <si>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</si>
  <si>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</si>
  <si>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</si>
  <si>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</si>
  <si>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</si>
  <si>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</si>
  <si>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</si>
  <si>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</si>
  <si>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</si>
  <si>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</si>
  <si>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</si>
  <si>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</si>
  <si>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</si>
  <si>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</si>
  <si>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</si>
  <si>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</si>
  <si>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</si>
  <si>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</si>
  <si>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</si>
  <si>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</si>
  <si>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</si>
  <si>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</si>
  <si>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</si>
  <si>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</si>
  <si>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</si>
  <si>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</si>
  <si>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</si>
  <si>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</si>
  <si>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</si>
  <si>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</si>
  <si>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</si>
  <si>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</si>
  <si>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</si>
  <si>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</si>
  <si>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</si>
  <si>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</si>
  <si>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</si>
  <si>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</si>
  <si>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</si>
  <si>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</si>
  <si>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</si>
  <si>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</si>
  <si>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</si>
  <si>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</si>
  <si>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</si>
  <si>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</si>
  <si>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</si>
  <si>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</si>
  <si>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</si>
  <si>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</si>
  <si>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</si>
  <si>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</si>
  <si>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</si>
  <si>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</si>
  <si>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</si>
  <si>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</si>
  <si>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</si>
  <si>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</si>
  <si>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</si>
  <si>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</si>
  <si>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</si>
  <si>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</si>
  <si>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</si>
  <si>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</si>
  <si>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</si>
  <si>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</si>
  <si>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</si>
  <si>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</si>
  <si>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</si>
  <si>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</si>
  <si>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</si>
  <si>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</si>
  <si>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</si>
  <si>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</si>
  <si>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</si>
  <si>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</si>
  <si>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</si>
  <si>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</si>
  <si>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</si>
  <si>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</si>
  <si>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</si>
  <si>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</si>
  <si>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</si>
  <si>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</si>
  <si>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</si>
  <si>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</si>
  <si>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</si>
  <si>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</si>
  <si>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</si>
  <si>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</si>
  <si>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</si>
  <si>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</si>
  <si>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</si>
  <si>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</si>
  <si>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</si>
  <si>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</si>
  <si>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</si>
  <si>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</si>
  <si>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</si>
  <si>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</si>
  <si>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</si>
  <si>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</si>
  <si>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</si>
  <si>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</si>
  <si>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</si>
  <si>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</si>
  <si>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</si>
  <si>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</si>
  <si>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</si>
  <si>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</si>
  <si>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</si>
  <si>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</si>
  <si>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</si>
  <si>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</si>
  <si>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</si>
  <si>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</si>
  <si>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</si>
  <si>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</si>
  <si>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</si>
  <si>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</si>
  <si>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</si>
  <si>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</si>
  <si>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</si>
  <si>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</si>
  <si>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</si>
  <si>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</si>
  <si>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</si>
  <si>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</si>
  <si>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</si>
  <si>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</si>
  <si>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</si>
  <si>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</si>
  <si>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</si>
  <si>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</si>
  <si>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</si>
  <si>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</si>
  <si>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</si>
  <si>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</si>
  <si>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</si>
  <si>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</si>
  <si>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</si>
  <si>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</si>
  <si>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</si>
  <si>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</si>
  <si>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</si>
  <si>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</si>
  <si>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</si>
  <si>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</si>
  <si>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</si>
  <si>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</si>
  <si>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</si>
  <si>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</si>
  <si>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</si>
  <si>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</si>
  <si>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</si>
  <si>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</si>
  <si>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</si>
  <si>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</si>
  <si>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</si>
  <si>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</si>
  <si>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</si>
  <si>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</si>
  <si>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</si>
  <si>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</si>
  <si>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</si>
  <si>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</si>
  <si>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</si>
  <si>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</si>
  <si>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</si>
  <si>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</si>
  <si>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</si>
  <si>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</si>
  <si>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</si>
  <si>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</si>
  <si>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</si>
  <si>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</si>
  <si>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</si>
  <si>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</si>
  <si>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</si>
  <si>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</si>
  <si>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</si>
  <si>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</si>
  <si>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</si>
  <si>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</si>
  <si>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</si>
  <si>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</si>
  <si>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</si>
  <si>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</si>
  <si>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</si>
  <si>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</si>
  <si>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</si>
  <si>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</si>
  <si>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</si>
  <si>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</si>
  <si>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</si>
  <si>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</si>
  <si>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</si>
  <si>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</si>
  <si>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</si>
  <si>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</si>
  <si>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</si>
  <si>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</si>
  <si>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</si>
  <si>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</si>
  <si>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</si>
  <si>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</si>
  <si>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</si>
  <si>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</si>
  <si>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</si>
  <si>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</si>
  <si>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</si>
  <si>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</si>
  <si>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</si>
  <si>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</si>
  <si>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</si>
  <si>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</si>
  <si>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</si>
  <si>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</si>
  <si>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</si>
  <si>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</si>
  <si>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</si>
  <si>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</si>
  <si>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</si>
  <si>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</si>
  <si>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</si>
  <si>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</si>
  <si>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</si>
  <si>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</si>
  <si>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</si>
  <si>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</si>
  <si>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</si>
  <si>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</si>
  <si>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</si>
  <si>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</si>
  <si>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</si>
  <si>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</si>
  <si>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</si>
  <si>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</si>
  <si>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</si>
  <si>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</si>
  <si>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</si>
  <si>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</si>
  <si>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</si>
  <si>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</si>
  <si>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</si>
  <si>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</si>
  <si>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</si>
  <si>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</si>
  <si>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</si>
  <si>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</si>
  <si>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</si>
  <si>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</si>
  <si>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</si>
  <si>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</si>
  <si>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</si>
  <si>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</si>
  <si>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</si>
  <si>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</si>
  <si>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</si>
  <si>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</si>
  <si>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</si>
  <si>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</si>
  <si>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</si>
  <si>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</si>
  <si>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</si>
  <si>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</si>
  <si>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</si>
  <si>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</si>
  <si>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</si>
  <si>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</si>
  <si>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</si>
  <si>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</si>
  <si>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</si>
  <si>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</si>
  <si>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</si>
  <si>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</si>
  <si>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</si>
  <si>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</si>
  <si>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</si>
  <si>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</si>
  <si>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</si>
  <si>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</si>
  <si>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</si>
  <si>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</si>
  <si>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</si>
  <si>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</si>
  <si>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</si>
  <si>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</si>
  <si>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</si>
  <si>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</si>
  <si>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</si>
  <si>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</si>
  <si>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</si>
  <si>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</si>
  <si>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</si>
  <si>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</si>
  <si>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</si>
  <si>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</si>
  <si>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</si>
  <si>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</si>
  <si>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</si>
  <si>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</si>
  <si>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</si>
  <si>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</si>
  <si>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</si>
  <si>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</si>
  <si>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</si>
  <si>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</si>
  <si>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</si>
  <si>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</si>
  <si>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</si>
  <si>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</si>
  <si>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</si>
  <si>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</si>
  <si>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</si>
  <si>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</si>
  <si>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</si>
  <si>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</si>
  <si>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</si>
  <si>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</si>
  <si>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</si>
  <si>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</si>
  <si>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</si>
  <si>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</si>
  <si>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</si>
  <si>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</si>
  <si>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</si>
  <si>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</si>
  <si>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</si>
  <si>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</si>
  <si>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</si>
  <si>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</si>
  <si>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</si>
  <si>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</si>
  <si>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</si>
  <si>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</si>
  <si>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</si>
  <si>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</si>
  <si>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</si>
  <si>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</si>
  <si>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</si>
  <si>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</si>
  <si>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</si>
  <si>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</si>
  <si>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</si>
  <si>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</si>
  <si>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</si>
  <si>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</si>
  <si>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</si>
  <si>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</si>
  <si>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</si>
  <si>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</si>
  <si>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</si>
  <si>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</si>
  <si>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</si>
  <si>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</si>
  <si>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</si>
  <si>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</si>
  <si>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</si>
  <si>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</si>
  <si>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</si>
  <si>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</si>
  <si>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</si>
  <si>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</si>
  <si>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</si>
  <si>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</si>
  <si>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</si>
  <si>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</si>
  <si>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</si>
  <si>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</si>
  <si>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</si>
  <si>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</si>
  <si>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</si>
  <si>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</si>
  <si>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</si>
  <si>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</si>
  <si>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</si>
  <si>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</si>
  <si>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</si>
  <si>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</si>
  <si>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</si>
  <si>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</si>
  <si>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</si>
  <si>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</si>
  <si>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</si>
  <si>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</si>
  <si>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</si>
  <si>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</si>
  <si>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</si>
  <si>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</si>
  <si>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</si>
  <si>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</si>
  <si>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</si>
  <si>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</si>
  <si>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</si>
  <si>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</si>
  <si>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</si>
  <si>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</si>
  <si>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</si>
  <si>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</si>
  <si>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</si>
  <si>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</si>
  <si>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</si>
  <si>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</si>
  <si>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</si>
  <si>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</si>
  <si>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</si>
  <si>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</si>
  <si>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</si>
  <si>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</si>
  <si>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</si>
  <si>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</si>
  <si>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</si>
  <si>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</si>
  <si>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</si>
  <si>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</si>
  <si>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</si>
  <si>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</si>
  <si>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</si>
  <si>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</si>
  <si>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</si>
  <si>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</si>
  <si>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</si>
  <si>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</si>
  <si>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</si>
  <si>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</si>
  <si>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</si>
  <si>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</si>
  <si>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</si>
  <si>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</si>
  <si>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</si>
  <si>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</si>
  <si>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</si>
  <si>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</si>
  <si>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</si>
  <si>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</si>
  <si>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</si>
  <si>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</si>
  <si>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</si>
  <si>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</si>
  <si>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</si>
  <si>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</si>
  <si>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</si>
  <si>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</si>
  <si>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</si>
  <si>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</si>
  <si>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</si>
  <si>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</si>
  <si>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</si>
  <si>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</si>
  <si>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</si>
  <si>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</si>
  <si>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</si>
  <si>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</si>
  <si>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</si>
  <si>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</si>
  <si>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</si>
  <si>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</si>
  <si>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</si>
  <si>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</si>
  <si>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</si>
  <si>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</si>
  <si>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</si>
  <si>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</si>
  <si>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</si>
  <si>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</si>
  <si>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</si>
  <si>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</si>
  <si>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</si>
  <si>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</si>
  <si>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</si>
  <si>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</si>
  <si>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</si>
  <si>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</si>
  <si>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</si>
  <si>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</si>
  <si>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</si>
  <si>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</si>
  <si>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</si>
  <si>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</si>
  <si>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</si>
  <si>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</si>
  <si>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</si>
  <si>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</si>
  <si>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</si>
  <si>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</si>
  <si>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</si>
  <si>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</si>
  <si>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</si>
  <si>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</si>
  <si>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</si>
  <si>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</si>
  <si>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</si>
  <si>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</si>
  <si>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</si>
  <si>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</si>
  <si>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</si>
  <si>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</si>
  <si>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</si>
  <si>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</si>
  <si>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</si>
  <si>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</si>
  <si>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</si>
  <si>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</si>
  <si>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</si>
  <si>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</si>
  <si>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</si>
  <si>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</si>
  <si>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</si>
  <si>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</si>
  <si>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</si>
  <si>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</si>
  <si>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</si>
  <si>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</si>
  <si>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</si>
  <si>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</si>
  <si>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</si>
  <si>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</si>
  <si>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</si>
  <si>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</si>
  <si>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</si>
  <si>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</si>
  <si>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</si>
  <si>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</si>
  <si>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</si>
  <si>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</si>
  <si>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</si>
  <si>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</si>
  <si>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</si>
  <si>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</si>
  <si>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</si>
  <si>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</si>
  <si>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</si>
  <si>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</si>
  <si>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</si>
  <si>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</si>
  <si>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</si>
  <si>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</si>
  <si>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</si>
  <si>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</si>
  <si>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</si>
  <si>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</si>
  <si>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</si>
  <si>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</si>
  <si>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</si>
  <si>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</si>
  <si>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</si>
  <si>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</si>
  <si>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</si>
  <si>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</si>
  <si>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</si>
  <si>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</si>
  <si>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</si>
  <si>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</si>
  <si>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</si>
  <si>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</si>
  <si>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</si>
  <si>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</si>
  <si>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</si>
  <si>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</si>
  <si>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</si>
  <si>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</si>
  <si>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</si>
  <si>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</si>
  <si>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</si>
  <si>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</si>
  <si>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</si>
  <si>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</si>
  <si>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</si>
  <si>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</si>
  <si>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</si>
  <si>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</si>
  <si>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</si>
  <si>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</si>
  <si>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</si>
  <si>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</si>
  <si>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</si>
  <si>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</si>
  <si>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</si>
  <si>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</si>
  <si>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</si>
  <si>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</si>
  <si>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</si>
  <si>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</si>
  <si>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</si>
  <si>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</si>
  <si>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</si>
  <si>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</si>
  <si>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</si>
  <si>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</si>
  <si>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</si>
  <si>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</si>
  <si>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</si>
  <si>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</si>
  <si>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</si>
  <si>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</si>
  <si>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</si>
  <si>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</si>
  <si>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</si>
  <si>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</si>
  <si>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</si>
  <si>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</si>
  <si>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</si>
  <si>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</si>
  <si>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</si>
  <si>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</si>
  <si>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</si>
  <si>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</si>
  <si>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</si>
  <si>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</si>
  <si>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</si>
  <si>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</si>
  <si>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</si>
  <si>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</si>
  <si>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</si>
  <si>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</si>
  <si>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</si>
  <si>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</si>
  <si>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</si>
  <si>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</si>
  <si>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</si>
  <si>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</si>
  <si>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</si>
  <si>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</si>
  <si>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</si>
  <si>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</si>
  <si>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</si>
  <si>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</si>
  <si>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</si>
  <si>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</si>
  <si>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</si>
  <si>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</si>
  <si>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</si>
  <si>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</si>
  <si>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</si>
  <si>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</si>
  <si>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</si>
  <si>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</si>
  <si>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</si>
  <si>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</si>
  <si>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</si>
  <si>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</si>
  <si>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</si>
  <si>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</si>
  <si>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</si>
  <si>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</si>
  <si>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</si>
  <si>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</si>
  <si>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</si>
  <si>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</si>
  <si>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</si>
  <si>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</si>
  <si>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</si>
  <si>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</si>
  <si>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</si>
  <si>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</si>
  <si>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</si>
  <si>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</si>
  <si>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</si>
  <si>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</si>
  <si>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</si>
  <si>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</si>
  <si>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</si>
  <si>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</si>
  <si>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</si>
  <si>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</si>
  <si>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</si>
  <si>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</si>
  <si>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</si>
  <si>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</si>
  <si>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</si>
  <si>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</si>
  <si>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</si>
  <si>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</si>
  <si>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</si>
  <si>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</si>
  <si>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</si>
  <si>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</si>
  <si>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</si>
  <si>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</si>
  <si>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</si>
  <si>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</si>
  <si>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</si>
  <si>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</si>
  <si>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</si>
  <si>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</si>
  <si>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</si>
  <si>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</si>
  <si>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</si>
  <si>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</si>
  <si>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</si>
  <si>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</si>
  <si>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</si>
  <si>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</si>
  <si>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</si>
  <si>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</si>
  <si>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</si>
  <si>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</si>
  <si>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</si>
  <si>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</si>
  <si>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</si>
  <si>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</si>
  <si>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</si>
  <si>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</si>
  <si>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</si>
  <si>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</si>
  <si>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</si>
  <si>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</si>
  <si>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</si>
  <si>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</si>
  <si>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</si>
  <si>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</si>
  <si>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</si>
  <si>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</si>
  <si>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</si>
  <si>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</si>
  <si>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</si>
  <si>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</si>
  <si>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</si>
  <si>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</si>
  <si>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</si>
  <si>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</si>
  <si>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</si>
  <si>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</si>
  <si>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</si>
  <si>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</si>
  <si>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</si>
  <si>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</si>
  <si>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</si>
  <si>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</si>
  <si>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</si>
  <si>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</si>
  <si>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</si>
  <si>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</si>
  <si>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</si>
  <si>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</si>
  <si>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</si>
  <si>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</si>
  <si>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</si>
  <si>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</si>
  <si>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</si>
  <si>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</si>
  <si>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</si>
  <si>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</si>
  <si>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</si>
  <si>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</si>
  <si>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</si>
  <si>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</si>
  <si>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</si>
  <si>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</si>
  <si>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</si>
  <si>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</si>
  <si>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</si>
  <si>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</si>
  <si>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</si>
  <si>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</si>
  <si>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</si>
  <si>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</si>
  <si>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</si>
  <si>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</si>
  <si>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</si>
  <si>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</si>
  <si>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</si>
  <si>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</si>
  <si>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</si>
  <si>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</si>
  <si>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</si>
  <si>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</si>
  <si>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</si>
  <si>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</si>
  <si>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</si>
  <si>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</si>
  <si>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</si>
  <si>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</si>
  <si>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</si>
  <si>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</si>
  <si>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</si>
  <si>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</si>
  <si>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</si>
  <si>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</si>
  <si>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</si>
  <si>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</si>
  <si>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</si>
  <si>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</si>
  <si>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</si>
  <si>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</si>
  <si>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</si>
  <si>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</si>
  <si>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</si>
  <si>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</si>
  <si>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</si>
  <si>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</si>
  <si>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</si>
  <si>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</si>
  <si>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</si>
  <si>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</si>
  <si>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</si>
  <si>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</si>
  <si>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</si>
  <si>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</si>
  <si>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</si>
  <si>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</si>
  <si>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</si>
  <si>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</si>
  <si>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</si>
  <si>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</si>
  <si>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</si>
  <si>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</si>
  <si>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</si>
  <si>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</si>
  <si>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</si>
  <si>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</si>
  <si>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</si>
  <si>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</si>
  <si>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</si>
  <si>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</si>
  <si>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</si>
  <si>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</si>
  <si>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</si>
  <si>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</si>
  <si>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</si>
  <si>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</si>
  <si>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</si>
  <si>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</si>
  <si>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</si>
  <si>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</si>
  <si>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</si>
  <si>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</si>
  <si>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</si>
  <si>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</si>
  <si>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</si>
  <si>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</si>
  <si>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</si>
  <si>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</si>
  <si>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</si>
  <si>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</si>
  <si>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</si>
  <si>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</si>
  <si>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</si>
  <si>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</si>
  <si>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</si>
  <si>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</si>
  <si>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</si>
  <si>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</si>
  <si>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</si>
  <si>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</si>
  <si>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</si>
  <si>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</si>
  <si>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</si>
  <si>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</si>
  <si>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</si>
  <si>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</si>
  <si>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</si>
  <si>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</si>
  <si>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</si>
  <si>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</si>
  <si>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</si>
  <si>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</si>
  <si>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</si>
  <si>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</si>
  <si>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</si>
  <si>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</si>
  <si>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</si>
  <si>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</si>
  <si>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</si>
  <si>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</si>
  <si>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</si>
  <si>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</si>
  <si>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</si>
  <si>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</si>
  <si>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</si>
  <si>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</si>
  <si>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</si>
  <si>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</si>
  <si>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</si>
  <si>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</si>
  <si>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</si>
  <si>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</si>
  <si>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</si>
  <si>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</si>
  <si>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</si>
  <si>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</si>
  <si>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</si>
  <si>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</si>
  <si>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</si>
  <si>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</si>
  <si>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</si>
  <si>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</si>
  <si>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</si>
  <si>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</si>
  <si>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</si>
  <si>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</si>
  <si>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</si>
  <si>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</si>
  <si>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</si>
  <si>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</si>
  <si>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</si>
  <si>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</si>
  <si>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</si>
  <si>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</si>
  <si>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</si>
  <si>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</si>
  <si>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</si>
  <si>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</si>
  <si>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</si>
  <si>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</si>
  <si>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</si>
  <si>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</si>
  <si>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</si>
  <si>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</si>
  <si>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</si>
  <si>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</si>
  <si>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</si>
  <si>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</si>
  <si>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</si>
  <si>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</si>
  <si>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</si>
  <si>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</si>
  <si>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</si>
  <si>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</si>
  <si>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</si>
  <si>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</si>
  <si>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</si>
  <si>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</si>
  <si>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</si>
  <si>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</si>
  <si>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</si>
  <si>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</si>
  <si>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</si>
  <si>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</si>
  <si>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</si>
  <si>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</si>
  <si>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</si>
  <si>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</si>
  <si>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</si>
  <si>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</si>
  <si>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</si>
  <si>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</si>
  <si>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</si>
  <si>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</si>
  <si>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</si>
  <si>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</si>
  <si>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</si>
  <si>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</si>
  <si>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</si>
  <si>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</si>
  <si>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</si>
  <si>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</si>
  <si>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</si>
  <si>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</si>
  <si>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</si>
  <si>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</si>
  <si>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</si>
  <si>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</si>
  <si>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</si>
  <si>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</si>
  <si>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</si>
  <si>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</si>
  <si>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</si>
  <si>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</si>
  <si>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</si>
  <si>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</si>
  <si>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</si>
  <si>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</si>
  <si>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</si>
  <si>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</si>
  <si>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</si>
  <si>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</si>
  <si>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</si>
  <si>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</si>
  <si>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</si>
  <si>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</si>
  <si>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</si>
  <si>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</si>
  <si>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</si>
  <si>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</si>
  <si>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</si>
  <si>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</si>
  <si>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</si>
  <si>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</si>
  <si>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</si>
  <si>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</si>
  <si>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</si>
  <si>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</si>
  <si>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</si>
  <si>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</si>
  <si>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</si>
  <si>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</si>
  <si>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</si>
  <si>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</si>
  <si>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</si>
  <si>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</si>
  <si>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</si>
  <si>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</si>
  <si>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</si>
  <si>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</si>
  <si>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</si>
  <si>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</si>
  <si>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</si>
  <si>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</si>
  <si>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</si>
  <si>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</si>
  <si>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</si>
  <si>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</si>
  <si>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</si>
  <si>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</si>
  <si>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</si>
  <si>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</si>
  <si>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</si>
  <si>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</si>
  <si>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</si>
  <si>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</si>
  <si>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</si>
  <si>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</si>
  <si>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</si>
  <si>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</si>
  <si>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</si>
  <si>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</si>
  <si>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</si>
  <si>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</si>
  <si>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</si>
  <si>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</si>
  <si>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</si>
  <si>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</si>
  <si>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</si>
  <si>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</si>
  <si>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</si>
  <si>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</si>
  <si>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</si>
  <si>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</si>
  <si>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</si>
  <si>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</si>
  <si>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</si>
  <si>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</si>
  <si>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</si>
  <si>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</si>
  <si>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</si>
  <si>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</si>
  <si>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</si>
  <si>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</si>
  <si>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</si>
  <si>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</si>
  <si>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</si>
  <si>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</si>
  <si>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</si>
  <si>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</si>
  <si>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</si>
  <si>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</si>
  <si>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</si>
  <si>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</si>
  <si>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</si>
  <si>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</si>
  <si>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</si>
  <si>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</si>
  <si>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</si>
  <si>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</si>
  <si>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</si>
  <si>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</si>
  <si>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</si>
  <si>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</si>
  <si>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</si>
  <si>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</si>
  <si>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</si>
  <si>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</si>
  <si>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</si>
  <si>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</si>
  <si>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</si>
  <si>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</si>
  <si>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</si>
  <si>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</si>
  <si>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</si>
  <si>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</si>
  <si>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</si>
  <si>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</si>
  <si>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</si>
  <si>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</si>
  <si>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</si>
  <si>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</si>
  <si>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</si>
  <si>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</si>
  <si>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</si>
  <si>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</si>
  <si>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</si>
  <si>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</si>
  <si>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</si>
  <si>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</si>
  <si>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</si>
  <si>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</si>
  <si>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</si>
  <si>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</si>
  <si>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</si>
  <si>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</si>
  <si>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</si>
  <si>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</si>
  <si>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</si>
  <si>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</si>
  <si>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</si>
  <si>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</si>
  <si>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</si>
  <si>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</si>
  <si>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</si>
  <si>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</si>
  <si>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</si>
  <si>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</si>
  <si>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</si>
  <si>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</si>
  <si>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</si>
  <si>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</si>
  <si>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</si>
  <si>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</si>
  <si>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</si>
  <si>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</si>
  <si>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</si>
  <si>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</si>
  <si>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</si>
  <si>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</si>
  <si>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</si>
  <si>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</si>
  <si>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</si>
  <si>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</si>
  <si>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</si>
  <si>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</si>
  <si>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</si>
  <si>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</si>
  <si>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</si>
  <si>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</si>
  <si>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</si>
  <si>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</si>
  <si>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</si>
  <si>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</si>
  <si>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</si>
  <si>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</si>
  <si>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</si>
  <si>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</si>
  <si>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</si>
  <si>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</si>
  <si>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</si>
  <si>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</si>
  <si>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</si>
  <si>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</si>
  <si>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</si>
  <si>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</si>
  <si>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</si>
  <si>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</si>
  <si>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</si>
  <si>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</si>
  <si>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</si>
  <si>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</si>
  <si>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</si>
  <si>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</si>
  <si>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</si>
  <si>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</si>
  <si>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</si>
  <si>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</si>
  <si>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</si>
  <si>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</si>
  <si>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</si>
  <si>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</si>
  <si>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</si>
  <si>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</si>
  <si>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</si>
  <si>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</si>
  <si>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</si>
  <si>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</si>
  <si>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</si>
  <si>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</si>
  <si>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</si>
  <si>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</si>
  <si>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</si>
  <si>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</si>
  <si>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</si>
  <si>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</si>
  <si>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</si>
  <si>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</si>
  <si>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</si>
  <si>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</si>
  <si>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</si>
  <si>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</si>
  <si>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</si>
  <si>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</si>
  <si>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</si>
  <si>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</si>
  <si>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</si>
  <si>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</si>
  <si>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</si>
  <si>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</si>
  <si>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</si>
  <si>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</si>
  <si>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</si>
  <si>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</si>
  <si>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</si>
  <si>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</si>
  <si>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</si>
  <si>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</si>
  <si>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</si>
  <si>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</si>
  <si>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</si>
  <si>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</si>
  <si>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</si>
  <si>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</si>
  <si>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</si>
  <si>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</si>
  <si>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</si>
  <si>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</si>
  <si>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</si>
  <si>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</si>
  <si>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</si>
  <si>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</si>
  <si>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</si>
  <si>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</si>
  <si>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</si>
  <si>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</si>
  <si>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</si>
  <si>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</si>
  <si>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</si>
  <si>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</si>
  <si>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</si>
  <si>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</si>
  <si>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</si>
  <si>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</si>
  <si>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</si>
  <si>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</si>
  <si>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</si>
  <si>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</si>
  <si>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</si>
  <si>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</si>
  <si>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</si>
  <si>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</si>
  <si>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</si>
  <si>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</si>
  <si>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</si>
  <si>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</si>
  <si>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</si>
  <si>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</si>
  <si>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</si>
  <si>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</si>
  <si>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</si>
  <si>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</si>
  <si>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</si>
  <si>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</si>
  <si>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</si>
  <si>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</si>
  <si>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</si>
  <si>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</si>
  <si>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</si>
  <si>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</si>
  <si>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</si>
  <si>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</si>
  <si>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</si>
  <si>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</si>
  <si>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</si>
  <si>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</si>
  <si>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</si>
  <si>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</si>
  <si>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</si>
  <si>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</si>
  <si>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</si>
  <si>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</si>
  <si>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</si>
  <si>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</si>
  <si>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</si>
  <si>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</si>
  <si>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</si>
  <si>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</si>
  <si>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</si>
  <si>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</si>
  <si>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</si>
  <si>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</si>
  <si>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</si>
  <si>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</si>
  <si>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</si>
  <si>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</si>
  <si>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</si>
  <si>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</si>
  <si>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</si>
  <si>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</si>
  <si>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</si>
  <si>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</si>
  <si>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</si>
  <si>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</si>
  <si>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</si>
  <si>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</si>
  <si>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</si>
  <si>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</si>
  <si>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</si>
  <si>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</si>
  <si>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</si>
  <si>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</si>
  <si>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</si>
  <si>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</si>
  <si>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</si>
  <si>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</si>
  <si>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</si>
  <si>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</si>
  <si>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</si>
  <si>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</si>
  <si>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</si>
  <si>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</si>
  <si>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</si>
  <si>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</si>
  <si>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</si>
  <si>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</si>
  <si>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</si>
  <si>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</si>
  <si>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</si>
  <si>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</si>
  <si>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</si>
  <si>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</si>
  <si>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</si>
  <si>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</si>
  <si>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</si>
  <si>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</si>
  <si>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</si>
  <si>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</si>
  <si>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</si>
  <si>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</si>
  <si>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</si>
  <si>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</si>
  <si>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</si>
  <si>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</si>
  <si>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</si>
  <si>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</si>
  <si>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</si>
  <si>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</si>
  <si>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</si>
  <si>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</si>
  <si>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</si>
  <si>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</si>
  <si>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</si>
  <si>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</si>
  <si>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</si>
  <si>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</si>
  <si>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</si>
  <si>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</si>
  <si>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</si>
  <si>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</si>
  <si>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</si>
  <si>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</si>
  <si>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</si>
  <si>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</si>
  <si>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</si>
  <si>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</si>
  <si>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</si>
  <si>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</si>
  <si>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</si>
  <si>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</si>
  <si>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</si>
  <si>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</si>
  <si>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</si>
  <si>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</si>
  <si>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</si>
  <si>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</si>
  <si>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</si>
  <si>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</si>
  <si>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</si>
  <si>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</si>
  <si>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</si>
  <si>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</si>
  <si>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</si>
  <si>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</si>
  <si>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</si>
  <si>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</si>
  <si>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</si>
  <si>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</si>
  <si>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</si>
  <si>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</si>
  <si>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</si>
  <si>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</si>
  <si>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</si>
  <si>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</si>
  <si>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</si>
  <si>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</si>
  <si>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</si>
  <si>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</si>
  <si>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</si>
  <si>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</si>
  <si>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</si>
  <si>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</si>
  <si>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</si>
  <si>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</si>
  <si>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</si>
  <si>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</si>
  <si>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</si>
  <si>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</si>
  <si>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</si>
  <si>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</si>
  <si>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</si>
  <si>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</si>
  <si>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</si>
  <si>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</si>
  <si>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</si>
  <si>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</si>
  <si>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</si>
  <si>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</si>
  <si>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</si>
  <si>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</si>
  <si>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</si>
  <si>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</si>
  <si>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</si>
  <si>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</si>
  <si>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</si>
  <si>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</si>
  <si>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</si>
  <si>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</si>
  <si>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</si>
  <si>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</si>
  <si>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</si>
  <si>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</si>
  <si>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</si>
  <si>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</si>
  <si>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</si>
  <si>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</si>
  <si>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</si>
  <si>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</si>
  <si>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</si>
  <si>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</si>
  <si>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</si>
  <si>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</si>
  <si>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</si>
  <si>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</si>
  <si>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</si>
  <si>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</si>
  <si>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</si>
  <si>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</si>
  <si>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</si>
  <si>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</si>
  <si>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</si>
  <si>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</si>
  <si>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</si>
  <si>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</si>
  <si>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</si>
  <si>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</si>
  <si>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</si>
  <si>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</si>
  <si>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</si>
  <si>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</si>
  <si>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</si>
  <si>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</si>
  <si>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</si>
  <si>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</si>
  <si>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</si>
  <si>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</si>
  <si>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</si>
  <si>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</si>
  <si>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</si>
  <si>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</si>
  <si>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</si>
  <si>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</si>
  <si>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</si>
  <si>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</si>
  <si>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</si>
  <si>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</si>
  <si>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</si>
  <si>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</si>
  <si>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</si>
  <si>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</si>
  <si>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</si>
  <si>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</si>
  <si>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</si>
  <si>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</si>
  <si>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</si>
  <si>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</si>
  <si>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</si>
  <si>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</si>
  <si>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</si>
  <si>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</si>
  <si>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</si>
  <si>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</si>
  <si>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</si>
  <si>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</si>
  <si>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</si>
  <si>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</si>
  <si>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</si>
  <si>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</si>
  <si>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</si>
  <si>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</si>
  <si>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</si>
  <si>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</si>
  <si>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</si>
  <si>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</si>
  <si>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</si>
  <si>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</si>
  <si>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</si>
  <si>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</si>
  <si>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</si>
  <si>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</si>
  <si>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</si>
  <si>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</si>
  <si>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</si>
  <si>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</si>
  <si>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</si>
  <si>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</si>
  <si>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</si>
  <si>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</si>
  <si>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</si>
  <si>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</si>
  <si>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</si>
  <si>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</si>
  <si>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</si>
  <si>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</si>
  <si>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</si>
  <si>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</si>
  <si>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</si>
  <si>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</si>
  <si>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</si>
  <si>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</si>
  <si>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</si>
  <si>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</si>
  <si>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</si>
  <si>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</si>
  <si>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</si>
  <si>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</si>
  <si>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</si>
  <si>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</si>
  <si>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</si>
  <si>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</si>
  <si>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</si>
  <si>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</si>
  <si>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</si>
  <si>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</si>
  <si>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</si>
  <si>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</si>
  <si>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</si>
  <si>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</si>
  <si>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</si>
  <si>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</si>
  <si>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</si>
  <si>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</si>
  <si>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</si>
  <si>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</si>
  <si>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</si>
  <si>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</si>
  <si>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</si>
  <si>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</si>
  <si>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</si>
  <si>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</si>
  <si>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</si>
  <si>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</si>
  <si>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</si>
  <si>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</si>
  <si>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</si>
  <si>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</si>
  <si>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</si>
  <si>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</si>
  <si>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</si>
  <si>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</si>
  <si>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</si>
  <si>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</si>
  <si>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</si>
  <si>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</si>
  <si>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</si>
  <si>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</si>
  <si>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</si>
  <si>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</si>
  <si>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</si>
  <si>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</si>
  <si>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</si>
  <si>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</si>
  <si>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</si>
  <si>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</si>
  <si>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</si>
  <si>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</si>
  <si>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</si>
  <si>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</si>
  <si>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</si>
  <si>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</si>
  <si>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</si>
  <si>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</si>
  <si>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</si>
  <si>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</si>
  <si>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</si>
  <si>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</si>
  <si>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</si>
  <si>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</si>
  <si>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</si>
  <si>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</si>
  <si>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</si>
  <si>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</si>
  <si>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</si>
  <si>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</si>
  <si>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</si>
  <si>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</si>
  <si>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</si>
  <si>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</si>
  <si>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</si>
  <si>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</si>
  <si>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</si>
  <si>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</si>
  <si>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</si>
  <si>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</si>
  <si>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</si>
  <si>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</si>
  <si>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</si>
  <si>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</si>
  <si>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</si>
  <si>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</si>
  <si>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</si>
  <si>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</si>
  <si>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</si>
  <si>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</si>
  <si>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</si>
  <si>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</si>
  <si>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</si>
  <si>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</si>
  <si>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</si>
  <si>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</si>
  <si>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</si>
  <si>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</si>
  <si>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</si>
  <si>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</si>
  <si>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</si>
  <si>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</si>
  <si>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</si>
  <si>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</si>
  <si>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</si>
  <si>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</si>
  <si>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</si>
  <si>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</si>
  <si>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</si>
  <si>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</si>
  <si>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</si>
  <si>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</si>
  <si>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</si>
  <si>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</si>
  <si>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</si>
  <si>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</si>
  <si>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</si>
  <si>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</si>
  <si>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</si>
  <si>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</si>
  <si>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</si>
  <si>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</si>
  <si>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</si>
  <si>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</si>
  <si>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</si>
  <si>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</si>
  <si>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</si>
  <si>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</si>
  <si>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</si>
  <si>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</si>
  <si>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</si>
  <si>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</si>
  <si>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</si>
  <si>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</si>
  <si>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</si>
  <si>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</si>
  <si>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</si>
  <si>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</si>
  <si>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</si>
  <si>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</si>
  <si>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</si>
  <si>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</si>
  <si>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</si>
  <si>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</si>
  <si>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</si>
  <si>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</si>
  <si>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</si>
  <si>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</si>
  <si>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</si>
  <si>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</si>
  <si>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</si>
  <si>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</si>
  <si>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</si>
  <si>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</si>
  <si>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</si>
  <si>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</si>
  <si>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</si>
  <si>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</si>
  <si>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</si>
  <si>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</si>
  <si>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</si>
  <si>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</si>
  <si>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</si>
  <si>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</si>
  <si>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</si>
  <si>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</si>
  <si>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</si>
  <si>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</si>
  <si>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</si>
  <si>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</si>
  <si>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</si>
  <si>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</si>
  <si>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</si>
  <si>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</si>
  <si>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</si>
  <si>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</si>
  <si>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</si>
  <si>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</si>
  <si>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</si>
  <si>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</si>
  <si>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</si>
  <si>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</si>
  <si>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</si>
  <si>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</si>
  <si>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</si>
  <si>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</si>
  <si>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</si>
  <si>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</si>
  <si>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</si>
  <si>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</si>
  <si>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</si>
  <si>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</si>
  <si>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</si>
  <si>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</si>
  <si>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</si>
  <si>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</si>
  <si>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</si>
  <si>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</si>
  <si>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</si>
  <si>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</si>
  <si>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</si>
  <si>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</si>
  <si>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</si>
  <si>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</si>
  <si>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</si>
  <si>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</si>
  <si>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</si>
  <si>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</si>
  <si>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</si>
  <si>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</si>
  <si>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</si>
  <si>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</si>
  <si>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</si>
  <si>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</si>
  <si>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</si>
  <si>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</si>
  <si>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</si>
  <si>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</si>
  <si>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</si>
  <si>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</si>
  <si>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</si>
  <si>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</si>
  <si>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</si>
  <si>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</si>
  <si>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</si>
  <si>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</si>
  <si>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</si>
  <si>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</si>
  <si>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</si>
  <si>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</si>
  <si>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</si>
  <si>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</si>
  <si>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</si>
  <si>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</si>
  <si>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</si>
  <si>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</si>
  <si>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</si>
  <si>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</si>
  <si>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</si>
  <si>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</si>
  <si>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</si>
  <si>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</si>
  <si>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</si>
  <si>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</si>
  <si>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</si>
  <si>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</si>
  <si>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</si>
  <si>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</si>
  <si>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</si>
  <si>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</si>
  <si>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</si>
  <si>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</si>
  <si>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</si>
  <si>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</si>
  <si>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</si>
  <si>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</si>
  <si>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</si>
  <si>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</si>
  <si>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</si>
  <si>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</si>
  <si>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</si>
  <si>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</si>
  <si>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</si>
  <si>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</si>
  <si>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</si>
  <si>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</si>
  <si>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</si>
  <si>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</si>
  <si>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</si>
  <si>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</si>
  <si>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</si>
  <si>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</si>
  <si>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</si>
  <si>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</si>
  <si>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</si>
  <si>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</si>
  <si>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</si>
  <si>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</si>
  <si>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</si>
  <si>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</si>
  <si>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</si>
  <si>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</si>
  <si>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</si>
  <si>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</si>
  <si>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</si>
  <si>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</si>
  <si>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</si>
  <si>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</si>
  <si>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</si>
  <si>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</si>
  <si>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</si>
  <si>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</si>
  <si>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</si>
  <si>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</si>
  <si>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</si>
  <si>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</si>
  <si>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</si>
  <si>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</si>
  <si>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</si>
  <si>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</si>
  <si>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</si>
  <si>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</si>
  <si>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</si>
  <si>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</si>
  <si>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</si>
  <si>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</si>
  <si>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</si>
  <si>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</si>
  <si>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</si>
  <si>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</si>
  <si>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</si>
  <si>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</si>
  <si>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</si>
  <si>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</si>
  <si>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</si>
  <si>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</si>
  <si>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</si>
  <si>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</si>
  <si>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</si>
  <si>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</si>
  <si>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</si>
  <si>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</si>
  <si>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</si>
  <si>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</si>
  <si>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</si>
  <si>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</si>
  <si>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</si>
  <si>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</si>
  <si>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</si>
  <si>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</si>
  <si>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</si>
  <si>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</si>
  <si>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</si>
  <si>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</si>
  <si>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</si>
  <si>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</si>
  <si>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</si>
  <si>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</si>
  <si>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</si>
  <si>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</si>
  <si>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</si>
  <si>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</si>
  <si>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</si>
  <si>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</si>
  <si>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</si>
  <si>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</si>
  <si>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</si>
  <si>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</si>
  <si>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</si>
  <si>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</si>
  <si>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</si>
  <si>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</si>
  <si>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</si>
  <si>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</si>
  <si>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</si>
  <si>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</si>
  <si>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</si>
  <si>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</si>
  <si>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</si>
  <si>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</si>
  <si>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</si>
  <si>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</si>
  <si>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</si>
  <si>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</si>
  <si>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</si>
  <si>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</si>
  <si>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</si>
  <si>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</si>
  <si>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</si>
  <si>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</si>
  <si>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</si>
  <si>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</si>
  <si>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</si>
  <si>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</si>
  <si>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</si>
  <si>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</si>
  <si>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</si>
  <si>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</si>
  <si>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</si>
  <si>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</si>
  <si>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</si>
  <si>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</si>
  <si>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</si>
  <si>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</si>
  <si>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</si>
  <si>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</si>
  <si>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</si>
  <si>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</si>
  <si>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</si>
  <si>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</si>
  <si>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</si>
  <si>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</si>
  <si>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</si>
  <si>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</si>
  <si>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</si>
  <si>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</si>
  <si>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</si>
  <si>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</si>
  <si>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</si>
  <si>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</si>
  <si>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</si>
  <si>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</si>
  <si>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</si>
  <si>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</si>
  <si>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</si>
  <si>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</si>
  <si>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</si>
  <si>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</si>
  <si>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</si>
  <si>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</si>
  <si>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</si>
  <si>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</si>
  <si>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</si>
  <si>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</si>
  <si>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</si>
  <si>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</si>
  <si>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</si>
  <si>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</si>
  <si>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</si>
  <si>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</si>
  <si>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</si>
  <si>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</si>
  <si>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</si>
  <si>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</si>
  <si>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</si>
  <si>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</si>
  <si>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</si>
  <si>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</si>
  <si>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</si>
  <si>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</si>
  <si>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</si>
  <si>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</si>
  <si>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</si>
  <si>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</si>
  <si>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</si>
  <si>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</si>
  <si>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</si>
  <si>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</si>
  <si>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</si>
  <si>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</si>
  <si>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</si>
  <si>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</si>
  <si>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</si>
  <si>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</si>
  <si>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</si>
  <si>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</si>
  <si>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</si>
  <si>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</si>
  <si>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</si>
  <si>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</si>
  <si>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</si>
  <si>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</si>
  <si>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</si>
  <si>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</si>
  <si>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</si>
  <si>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</si>
  <si>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</si>
  <si>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</si>
  <si>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</si>
  <si>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</si>
  <si>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</si>
  <si>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</si>
  <si>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</si>
  <si>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</si>
  <si>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</si>
  <si>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</si>
  <si>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</si>
  <si>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</si>
  <si>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</si>
  <si>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</si>
  <si>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</si>
  <si>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</si>
  <si>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</si>
  <si>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</si>
  <si>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</si>
  <si>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</si>
  <si>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</si>
  <si>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</si>
  <si>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</si>
  <si>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</si>
  <si>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</si>
  <si>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</si>
  <si>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</si>
  <si>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</si>
  <si>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</si>
  <si>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</si>
  <si>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</si>
  <si>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</si>
  <si>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</si>
  <si>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</si>
  <si>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</si>
  <si>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</si>
  <si>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</si>
  <si>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</si>
  <si>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</si>
  <si>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</si>
  <si>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</si>
  <si>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</si>
  <si>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</si>
  <si>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</si>
  <si>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</si>
  <si>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</si>
  <si>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</si>
  <si>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</si>
  <si>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</si>
  <si>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</si>
  <si>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</si>
  <si>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</si>
  <si>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</si>
  <si>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</si>
  <si>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</si>
  <si>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</si>
  <si>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</si>
  <si>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</si>
  <si>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</si>
  <si>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</si>
  <si>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</si>
  <si>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</si>
  <si>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</si>
  <si>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</si>
  <si>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</si>
  <si>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</si>
  <si>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</si>
  <si>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</si>
  <si>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</si>
  <si>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</si>
  <si>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</si>
  <si>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</si>
  <si>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</si>
  <si>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</si>
  <si>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</si>
  <si>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</si>
  <si>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</si>
  <si>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</si>
  <si>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</si>
  <si>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</si>
  <si>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</si>
  <si>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</si>
  <si>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</si>
  <si>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</si>
  <si>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</si>
  <si>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</si>
  <si>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</si>
  <si>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</si>
  <si>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</si>
  <si>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</si>
  <si>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</si>
  <si>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</si>
  <si>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</si>
  <si>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</si>
  <si>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</si>
  <si>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</si>
  <si>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</si>
  <si>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</si>
  <si>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</si>
  <si>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</si>
  <si>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</si>
  <si>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</si>
  <si>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</si>
  <si>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</si>
  <si>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</si>
  <si>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</si>
  <si>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</si>
  <si>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</si>
  <si>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</si>
  <si>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</si>
  <si>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</si>
  <si>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</si>
  <si>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</si>
  <si>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</si>
  <si>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</si>
  <si>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</si>
  <si>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</si>
  <si>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</si>
  <si>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</si>
  <si>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</si>
  <si>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</si>
  <si>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</si>
  <si>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</si>
  <si>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</si>
  <si>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</si>
  <si>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</si>
  <si>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</si>
  <si>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</si>
  <si>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</si>
  <si>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</si>
  <si>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</si>
  <si>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</si>
  <si>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</si>
  <si>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</si>
  <si>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</si>
  <si>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</si>
  <si>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</si>
  <si>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</si>
  <si>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</si>
  <si>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</si>
  <si>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</si>
  <si>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</si>
  <si>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</si>
  <si>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</si>
  <si>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</si>
  <si>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</si>
  <si>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</si>
  <si>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</si>
  <si>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</si>
  <si>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</si>
  <si>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</si>
  <si>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</si>
  <si>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</si>
  <si>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</si>
  <si>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</si>
  <si>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</si>
  <si>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</si>
  <si>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</si>
  <si>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</si>
  <si>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</si>
  <si>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</si>
  <si>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</si>
  <si>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</si>
  <si>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</si>
  <si>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</si>
  <si>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</si>
  <si>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</si>
  <si>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</si>
  <si>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</si>
  <si>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</si>
  <si>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</si>
  <si>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</si>
  <si>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</si>
  <si>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</si>
  <si>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</si>
  <si>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</si>
  <si>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</si>
  <si>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</si>
  <si>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</si>
  <si>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</si>
  <si>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</si>
  <si>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</si>
  <si>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</si>
  <si>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</si>
  <si>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</si>
  <si>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</si>
  <si>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</si>
  <si>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</si>
  <si>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</si>
  <si>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</si>
  <si>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</si>
  <si>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</si>
  <si>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</si>
  <si>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</si>
  <si>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</si>
  <si>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</si>
  <si>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</si>
  <si>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</si>
  <si>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</si>
  <si>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</si>
  <si>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</si>
  <si>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</si>
  <si>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</si>
  <si>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</si>
  <si>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</si>
  <si>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</si>
  <si>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</si>
  <si>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</si>
  <si>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</si>
  <si>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</si>
  <si>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</si>
  <si>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</si>
  <si>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</si>
  <si>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</si>
  <si>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</si>
  <si>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</si>
  <si>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</si>
  <si>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</si>
  <si>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</si>
  <si>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</si>
  <si>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</si>
  <si>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</si>
  <si>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</si>
  <si>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</si>
  <si>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</si>
  <si>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</si>
  <si>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</si>
  <si>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</si>
  <si>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</si>
  <si>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</si>
  <si>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</si>
  <si>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</si>
  <si>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</si>
  <si>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</si>
  <si>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</si>
  <si>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</si>
  <si>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</si>
  <si>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</si>
  <si>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</si>
  <si>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</si>
  <si>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</si>
  <si>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</si>
  <si>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</si>
  <si>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</si>
  <si>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</si>
  <si>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</si>
  <si>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</si>
  <si>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</si>
  <si>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</si>
  <si>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</si>
  <si>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</si>
  <si>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</si>
  <si>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</si>
  <si>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</si>
  <si>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</si>
  <si>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</si>
  <si>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</si>
  <si>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</si>
  <si>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</si>
  <si>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</si>
  <si>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</si>
  <si>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</si>
  <si>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</si>
  <si>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</si>
  <si>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</si>
  <si>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</si>
  <si>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</si>
  <si>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</si>
  <si>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</si>
  <si>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</si>
  <si>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</si>
  <si>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</si>
  <si>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</si>
  <si>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</si>
  <si>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</si>
  <si>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</si>
  <si>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</si>
  <si>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</si>
  <si>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</si>
  <si>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</si>
  <si>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</si>
  <si>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</si>
  <si>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</si>
  <si>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</si>
  <si>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</si>
  <si>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</si>
  <si>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</si>
  <si>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</si>
  <si>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</si>
  <si>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</si>
  <si>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</si>
  <si>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</si>
  <si>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</si>
  <si>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</si>
  <si>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</si>
  <si>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</si>
  <si>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</si>
  <si>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</si>
  <si>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</si>
  <si>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</si>
  <si>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</si>
  <si>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</si>
  <si>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</si>
  <si>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</si>
  <si>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</si>
  <si>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</si>
  <si>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</si>
  <si>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</si>
  <si>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</si>
  <si>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</si>
  <si>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</si>
  <si>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</si>
  <si>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</si>
  <si>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</si>
  <si>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</si>
  <si>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</si>
  <si>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</si>
  <si>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</si>
  <si>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</si>
  <si>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</si>
  <si>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</si>
  <si>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</si>
  <si>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</si>
  <si>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</si>
  <si>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</si>
  <si>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</si>
  <si>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</si>
  <si>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</si>
  <si>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</si>
  <si>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</si>
  <si>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</si>
  <si>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</si>
  <si>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</si>
  <si>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</si>
  <si>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</si>
  <si>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</si>
  <si>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</si>
  <si>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</si>
  <si>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</si>
  <si>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</si>
  <si>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</si>
  <si>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</si>
  <si>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</si>
  <si>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</si>
  <si>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</si>
  <si>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</si>
  <si>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</si>
  <si>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</si>
  <si>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</si>
  <si>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</si>
  <si>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</si>
  <si>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</si>
  <si>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</si>
  <si>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</si>
  <si>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</si>
  <si>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</si>
  <si>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</si>
  <si>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</si>
  <si>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</si>
  <si>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</si>
  <si>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</si>
  <si>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</si>
  <si>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</si>
  <si>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</si>
  <si>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</si>
  <si>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</si>
  <si>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</si>
  <si>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</si>
  <si>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</si>
  <si>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</si>
  <si>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</si>
  <si>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</si>
  <si>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</si>
  <si>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</si>
  <si>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</si>
  <si>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</si>
  <si>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</si>
  <si>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</si>
  <si>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</si>
  <si>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</si>
  <si>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</si>
  <si>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</si>
  <si>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</si>
  <si>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</si>
  <si>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</si>
  <si>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</si>
  <si>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</si>
  <si>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</si>
  <si>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</si>
  <si>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</si>
  <si>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</si>
  <si>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</si>
  <si>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</si>
  <si>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</si>
  <si>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</si>
  <si>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</si>
  <si>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</si>
  <si>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</si>
  <si>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</si>
  <si>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</si>
  <si>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</si>
  <si>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</si>
  <si>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</si>
  <si>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</si>
  <si>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</si>
  <si>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</si>
  <si>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</si>
  <si>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</si>
  <si>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</si>
  <si>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</si>
  <si>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</si>
  <si>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</si>
  <si>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</si>
  <si>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</si>
  <si>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</si>
  <si>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</si>
  <si>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</si>
  <si>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</si>
  <si>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</si>
  <si>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</si>
  <si>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</si>
  <si>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</si>
  <si>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</si>
  <si>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</si>
  <si>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</si>
  <si>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</si>
  <si>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</si>
  <si>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</si>
  <si>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</si>
  <si>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</si>
  <si>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</si>
  <si>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</si>
  <si>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</si>
  <si>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</si>
  <si>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</si>
  <si>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</si>
  <si>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</si>
  <si>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</si>
  <si>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</si>
  <si>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</si>
  <si>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</si>
  <si>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</si>
  <si>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</si>
  <si>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</si>
  <si>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</si>
  <si>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</si>
  <si>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</si>
  <si>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</si>
  <si>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</si>
  <si>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</si>
  <si>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</si>
  <si>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</si>
  <si>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</si>
  <si>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</si>
  <si>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</si>
  <si>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</si>
  <si>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</si>
  <si>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</si>
  <si>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</si>
  <si>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</si>
  <si>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</si>
  <si>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</si>
  <si>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</si>
  <si>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</si>
  <si>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</si>
  <si>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</si>
  <si>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</si>
  <si>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</si>
  <si>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</si>
  <si>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</si>
  <si>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</si>
  <si>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</si>
  <si>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</si>
  <si>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</si>
  <si>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</si>
  <si>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</si>
  <si>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</si>
  <si>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</si>
  <si>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</si>
  <si>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</si>
  <si>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</si>
  <si>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</si>
  <si>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</si>
  <si>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</si>
  <si>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</si>
  <si>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</si>
  <si>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</si>
  <si>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</si>
  <si>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</si>
  <si>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</si>
  <si>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</si>
  <si>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</si>
  <si>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</si>
  <si>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</si>
  <si>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</si>
  <si>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</si>
  <si>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</si>
  <si>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</si>
  <si>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</si>
  <si>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</si>
  <si>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</si>
  <si>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</si>
  <si>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</si>
  <si>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</si>
  <si>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</si>
  <si>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</si>
  <si>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</si>
  <si>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</si>
  <si>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</si>
  <si>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</si>
  <si>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</si>
  <si>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</si>
  <si>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</si>
  <si>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</si>
  <si>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</si>
  <si>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</si>
  <si>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</si>
  <si>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</si>
  <si>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</si>
  <si>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</si>
  <si>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</si>
  <si>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</si>
  <si>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</si>
  <si>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</si>
  <si>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</si>
  <si>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</si>
  <si>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</si>
  <si>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</si>
  <si>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</si>
  <si>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</si>
  <si>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</si>
  <si>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</si>
  <si>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</si>
  <si>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</si>
  <si>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</si>
  <si>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</si>
  <si>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</si>
  <si>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</si>
  <si>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</si>
  <si>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</si>
  <si>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</si>
  <si>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</si>
  <si>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</si>
  <si>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</si>
  <si>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</si>
  <si>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</si>
  <si>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</si>
  <si>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</si>
  <si>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</si>
  <si>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</si>
  <si>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</si>
  <si>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</si>
  <si>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</si>
  <si>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</si>
  <si>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</si>
  <si>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</si>
  <si>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</si>
  <si>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</si>
  <si>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</si>
  <si>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</si>
  <si>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</si>
  <si>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</si>
  <si>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</si>
  <si>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</si>
  <si>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</si>
  <si>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</si>
  <si>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</si>
  <si>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</si>
  <si>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</si>
  <si>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</si>
  <si>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</si>
  <si>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</si>
  <si>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</si>
  <si>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</si>
  <si>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</si>
  <si>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</si>
  <si>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</si>
  <si>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</si>
  <si>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</si>
  <si>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</si>
  <si>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</si>
  <si>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</si>
  <si>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</si>
  <si>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</si>
  <si>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</si>
  <si>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</si>
  <si>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</si>
  <si>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</si>
  <si>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</si>
  <si>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</si>
  <si>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</si>
  <si>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</si>
  <si>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</si>
  <si>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</si>
  <si>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</si>
  <si>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</si>
  <si>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</si>
  <si>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</si>
  <si>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</si>
  <si>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</si>
  <si>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</si>
  <si>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</si>
  <si>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</si>
  <si>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</si>
  <si>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</si>
  <si>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</si>
  <si>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</si>
  <si>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</si>
  <si>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</si>
  <si>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</si>
  <si>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</si>
  <si>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</si>
  <si>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</si>
  <si>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</si>
  <si>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</si>
  <si>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</si>
  <si>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</si>
  <si>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</si>
  <si>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</si>
  <si>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</si>
  <si>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</si>
  <si>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</si>
  <si>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</si>
  <si>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</si>
  <si>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</si>
  <si>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</si>
  <si>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</si>
  <si>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</si>
  <si>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</si>
  <si>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</si>
  <si>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</si>
  <si>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</si>
  <si>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</si>
  <si>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</si>
  <si>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</si>
  <si>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</si>
  <si>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</si>
  <si>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</si>
  <si>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</si>
  <si>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</si>
  <si>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</si>
  <si>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</si>
  <si>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</si>
  <si>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</si>
  <si>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</si>
  <si>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</si>
  <si>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</si>
  <si>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</si>
  <si>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</si>
  <si>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</si>
  <si>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</si>
  <si>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</si>
  <si>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</si>
  <si>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</si>
  <si>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</si>
  <si>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</si>
  <si>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</si>
  <si>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</si>
  <si>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</si>
  <si>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</si>
  <si>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</si>
  <si>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</si>
  <si>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</si>
  <si>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</si>
  <si>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</si>
  <si>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</si>
  <si>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</si>
  <si>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</si>
  <si>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</si>
  <si>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</si>
  <si>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</si>
  <si>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</si>
  <si>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</si>
  <si>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</si>
  <si>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</si>
  <si>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</si>
  <si>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</si>
  <si>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</si>
  <si>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</si>
  <si>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</si>
  <si>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</si>
  <si>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</si>
  <si>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</si>
  <si>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</si>
  <si>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</si>
  <si>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</si>
  <si>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</si>
  <si>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</si>
  <si>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</si>
  <si>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</si>
  <si>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</si>
  <si>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</si>
  <si>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</si>
  <si>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</si>
  <si>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</si>
  <si>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</si>
  <si>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</si>
  <si>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</si>
  <si>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</si>
  <si>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</si>
  <si>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</si>
  <si>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</si>
  <si>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</si>
  <si>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</si>
  <si>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</si>
  <si>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</si>
  <si>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</si>
  <si>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</si>
  <si>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</si>
  <si>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</si>
  <si>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</si>
  <si>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</si>
  <si>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</si>
  <si>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</si>
  <si>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</si>
  <si>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</si>
  <si>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</si>
  <si>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</si>
  <si>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</si>
  <si>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</si>
  <si>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</si>
  <si>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</si>
  <si>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</si>
  <si>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</si>
  <si>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</si>
  <si>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</si>
  <si>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</si>
  <si>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</si>
  <si>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</si>
  <si>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</si>
  <si>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</si>
  <si>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</si>
  <si>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</si>
  <si>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</si>
  <si>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</si>
  <si>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</si>
  <si>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</si>
  <si>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</si>
  <si>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</si>
  <si>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</si>
  <si>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</si>
  <si>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</si>
  <si>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</si>
  <si>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</si>
  <si>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</si>
  <si>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</si>
  <si>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</si>
  <si>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</si>
  <si>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</si>
  <si>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</si>
  <si>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</si>
  <si>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</si>
  <si>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</si>
  <si>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</si>
  <si>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</si>
  <si>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</si>
  <si>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</si>
  <si>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</si>
  <si>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</si>
  <si>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</si>
  <si>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</si>
  <si>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</si>
  <si>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</si>
  <si>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</si>
  <si>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</si>
  <si>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</si>
  <si>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</si>
  <si>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</si>
  <si>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</si>
  <si>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</si>
  <si>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</si>
  <si>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</si>
  <si>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</si>
  <si>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</si>
  <si>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</si>
  <si>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</si>
  <si>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</si>
  <si>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</si>
  <si>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</si>
  <si>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</si>
  <si>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</si>
  <si>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</si>
  <si>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</si>
  <si>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</si>
  <si>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</si>
  <si>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</si>
  <si>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</si>
  <si>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</si>
  <si>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</si>
  <si>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</si>
  <si>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</si>
  <si>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</si>
  <si>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</si>
  <si>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</si>
  <si>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</si>
  <si>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</si>
  <si>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</si>
  <si>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</si>
  <si>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</si>
  <si>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</si>
  <si>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</si>
  <si>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</si>
  <si>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</si>
  <si>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</si>
  <si>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</si>
  <si>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</si>
  <si>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</si>
  <si>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</si>
  <si>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</si>
  <si>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</si>
  <si>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</si>
  <si>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</si>
  <si>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</si>
  <si>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</si>
  <si>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</si>
  <si>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</si>
  <si>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</si>
  <si>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</si>
  <si>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</si>
  <si>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</si>
  <si>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</si>
  <si>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</si>
  <si>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</si>
  <si>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</si>
  <si>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</si>
  <si>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</si>
  <si>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</si>
  <si>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</si>
  <si>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</si>
  <si>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</si>
  <si>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</si>
  <si>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</si>
  <si>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</si>
  <si>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</si>
  <si>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</si>
  <si>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</si>
  <si>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</si>
  <si>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</si>
  <si>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</si>
  <si>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</si>
  <si>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</si>
  <si>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</si>
  <si>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</si>
  <si>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</si>
  <si>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</si>
  <si>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</si>
  <si>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</si>
  <si>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</si>
  <si>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</si>
  <si>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</si>
  <si>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</si>
  <si>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</si>
  <si>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</si>
  <si>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</si>
  <si>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</si>
  <si>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</si>
  <si>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</si>
  <si>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</si>
  <si>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</si>
  <si>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</si>
  <si>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</si>
  <si>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</si>
  <si>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</si>
  <si>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</si>
  <si>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</si>
  <si>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</si>
  <si>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</si>
  <si>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</si>
  <si>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</si>
  <si>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</si>
  <si>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</si>
  <si>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</si>
  <si>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</si>
  <si>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</si>
  <si>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</si>
  <si>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</si>
  <si>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</si>
  <si>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</si>
  <si>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</si>
  <si>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</si>
  <si>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</si>
  <si>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</si>
  <si>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</si>
  <si>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</si>
  <si>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</si>
  <si>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</si>
  <si>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</si>
  <si>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</si>
  <si>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</si>
  <si>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</si>
  <si>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</si>
  <si>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</si>
  <si>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</si>
  <si>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</si>
  <si>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</si>
  <si>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</si>
  <si>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</si>
  <si>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</si>
  <si>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</si>
  <si>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</si>
  <si>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</si>
  <si>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</si>
  <si>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</si>
  <si>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</si>
  <si>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</si>
  <si>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</si>
  <si>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</si>
  <si>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</si>
  <si>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</si>
  <si>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</si>
  <si>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</si>
  <si>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</si>
  <si>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</si>
  <si>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</si>
  <si>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</si>
  <si>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</si>
  <si>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</si>
  <si>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</si>
  <si>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</si>
  <si>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</si>
  <si>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</si>
  <si>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</si>
  <si>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</si>
  <si>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</si>
  <si>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</si>
  <si>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</si>
  <si>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</si>
  <si>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</si>
  <si>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</si>
  <si>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</si>
  <si>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</si>
  <si>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</si>
  <si>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</si>
  <si>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</si>
  <si>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</si>
  <si>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</si>
  <si>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</si>
  <si>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</si>
  <si>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</si>
  <si>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</si>
  <si>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</si>
  <si>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</si>
  <si>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</si>
  <si>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</si>
  <si>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</si>
  <si>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</si>
  <si>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</si>
  <si>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</si>
  <si>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</si>
  <si>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</si>
  <si>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</si>
  <si>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</si>
  <si>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</si>
  <si>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</si>
  <si>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</si>
  <si>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</si>
  <si>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</si>
  <si>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</si>
  <si>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</si>
  <si>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</si>
  <si>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</si>
  <si>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</si>
  <si>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</si>
  <si>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</si>
  <si>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</si>
  <si>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</si>
  <si>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</si>
  <si>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</si>
  <si>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</si>
  <si>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</si>
  <si>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</si>
  <si>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</si>
  <si>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</si>
  <si>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</si>
  <si>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</si>
  <si>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</si>
  <si>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</si>
  <si>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</si>
  <si>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</si>
  <si>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</si>
  <si>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</si>
  <si>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</si>
  <si>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</si>
  <si>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</si>
  <si>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</si>
  <si>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</si>
  <si>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</si>
  <si>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</si>
  <si>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</si>
  <si>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</si>
  <si>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</si>
  <si>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</si>
  <si>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</si>
  <si>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</si>
  <si>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</si>
  <si>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</si>
  <si>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</si>
  <si>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</si>
  <si>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</si>
  <si>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</si>
  <si>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</si>
  <si>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</si>
  <si>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</si>
  <si>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</si>
  <si>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</si>
  <si>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</si>
  <si>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</si>
  <si>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</si>
  <si>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</si>
  <si>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</si>
  <si>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</si>
  <si>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</si>
  <si>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</si>
  <si>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</si>
  <si>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</si>
  <si>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</si>
  <si>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</si>
  <si>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</si>
  <si>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</si>
  <si>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</si>
  <si>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</si>
  <si>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</si>
  <si>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</si>
  <si>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</si>
  <si>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</si>
  <si>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</si>
  <si>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</si>
  <si>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</si>
  <si>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</si>
  <si>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</si>
  <si>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</si>
  <si>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</si>
  <si>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</si>
  <si>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</si>
  <si>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</si>
  <si>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</si>
  <si>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</si>
  <si>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</si>
  <si>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</si>
  <si>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</si>
  <si>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</si>
  <si>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</si>
  <si>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</si>
  <si>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</si>
  <si>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</si>
  <si>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</si>
  <si>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</si>
  <si>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</si>
  <si>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</si>
  <si>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</si>
  <si>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</si>
  <si>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</si>
  <si>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</si>
  <si>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</si>
  <si>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</si>
  <si>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</si>
  <si>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</si>
  <si>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</si>
  <si>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</si>
  <si>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</si>
  <si>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</si>
  <si>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</si>
  <si>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</si>
  <si>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</si>
  <si>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</si>
  <si>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</si>
  <si>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</si>
  <si>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</si>
  <si>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</si>
  <si>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</si>
  <si>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</si>
  <si>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</si>
  <si>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</si>
  <si>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</si>
  <si>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</si>
  <si>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</si>
  <si>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</si>
  <si>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</si>
  <si>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</si>
  <si>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</si>
  <si>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</si>
  <si>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</si>
  <si>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</si>
  <si>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</si>
  <si>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</si>
  <si>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</si>
  <si>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</si>
  <si>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</si>
  <si>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</si>
  <si>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</si>
  <si>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</si>
  <si>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</si>
  <si>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</si>
  <si>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</si>
  <si>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</si>
  <si>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</si>
  <si>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</si>
  <si>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</si>
  <si>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</si>
  <si>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</si>
  <si>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</si>
  <si>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</si>
  <si>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</si>
  <si>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</si>
  <si>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</si>
  <si>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</si>
  <si>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</si>
  <si>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</si>
  <si>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</si>
  <si>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</si>
  <si>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</si>
  <si>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</si>
  <si>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</si>
  <si>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</si>
  <si>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</si>
  <si>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</si>
  <si>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</si>
  <si>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</si>
  <si>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</si>
  <si>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</si>
  <si>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</si>
  <si>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</si>
  <si>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</si>
  <si>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</si>
  <si>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</si>
  <si>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</si>
  <si>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</si>
  <si>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</si>
  <si>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</si>
  <si>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</si>
  <si>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</si>
  <si>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</si>
  <si>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</si>
  <si>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</si>
  <si>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</si>
  <si>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</si>
  <si>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</si>
  <si>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</si>
  <si>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</si>
  <si>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</si>
  <si>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</si>
  <si>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</si>
  <si>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</si>
  <si>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</si>
  <si>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</si>
  <si>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</si>
  <si>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</si>
  <si>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</si>
  <si>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</si>
  <si>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</si>
  <si>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</si>
  <si>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</si>
  <si>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</si>
  <si>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</si>
  <si>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</si>
  <si>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</si>
  <si>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</si>
  <si>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</si>
  <si>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</si>
  <si>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</si>
  <si>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</si>
  <si>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</si>
  <si>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</si>
  <si>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</si>
  <si>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</si>
  <si>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</si>
  <si>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</si>
  <si>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</si>
  <si>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</si>
  <si>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</si>
  <si>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</si>
  <si>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</si>
  <si>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</si>
  <si>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</si>
  <si>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</si>
  <si>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</si>
  <si>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</si>
  <si>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</si>
  <si>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</si>
  <si>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</si>
  <si>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</si>
  <si>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</si>
  <si>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</si>
  <si>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</si>
  <si>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</si>
  <si>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</si>
  <si>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</si>
  <si>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</si>
  <si>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</si>
  <si>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</si>
  <si>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</si>
  <si>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</si>
  <si>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</si>
  <si>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</si>
  <si>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</si>
  <si>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</si>
  <si>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</si>
  <si>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</si>
  <si>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</si>
  <si>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</si>
  <si>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</si>
  <si>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</si>
  <si>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</si>
  <si>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</si>
  <si>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</si>
  <si>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</si>
  <si>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</si>
  <si>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</si>
  <si>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</si>
  <si>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</si>
  <si>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</si>
  <si>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</si>
  <si>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</si>
  <si>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</si>
  <si>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</si>
  <si>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</si>
  <si>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</si>
  <si>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</si>
  <si>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</si>
  <si>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</si>
  <si>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</si>
  <si>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</si>
  <si>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</si>
  <si>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</si>
  <si>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</si>
  <si>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</si>
  <si>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</si>
  <si>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</si>
  <si>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</si>
  <si>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</si>
  <si>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</si>
  <si>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</si>
  <si>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</si>
  <si>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</si>
  <si>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</si>
  <si>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</si>
  <si>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</si>
  <si>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</si>
  <si>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</si>
  <si>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</si>
  <si>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</si>
  <si>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</si>
  <si>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</si>
  <si>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</si>
  <si>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</si>
  <si>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</si>
  <si>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</si>
  <si>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</si>
  <si>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</si>
  <si>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</si>
  <si>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</si>
  <si>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</si>
  <si>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</si>
  <si>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</si>
  <si>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</si>
  <si>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</si>
  <si>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</si>
  <si>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</si>
  <si>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</si>
  <si>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</si>
  <si>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</si>
  <si>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</si>
  <si>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</si>
  <si>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</si>
  <si>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</si>
  <si>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</si>
  <si>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</si>
  <si>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</si>
  <si>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</si>
  <si>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</si>
  <si>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</si>
  <si>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</si>
  <si>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</si>
  <si>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</si>
  <si>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</si>
  <si>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</si>
  <si>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</si>
  <si>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</si>
  <si>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</si>
  <si>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</si>
  <si>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</si>
  <si>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</si>
  <si>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</si>
  <si>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</si>
  <si>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</si>
  <si>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</si>
  <si>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</si>
  <si>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</si>
  <si>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</si>
  <si>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</si>
  <si>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</si>
  <si>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</si>
  <si>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</si>
  <si>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</si>
  <si>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</si>
  <si>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</si>
  <si>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</si>
  <si>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</si>
  <si>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</si>
  <si>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</si>
  <si>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</si>
  <si>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</si>
  <si>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</si>
  <si>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</si>
  <si>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</si>
  <si>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</si>
  <si>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</si>
  <si>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</si>
  <si>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</si>
  <si>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</si>
  <si>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</si>
  <si>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</si>
  <si>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</si>
  <si>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</si>
  <si>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</si>
  <si>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</si>
  <si>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</si>
  <si>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</si>
  <si>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</si>
  <si>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</si>
  <si>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</si>
  <si>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</si>
  <si>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</si>
  <si>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</si>
  <si>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</si>
  <si>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</si>
  <si>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</si>
  <si>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</si>
  <si>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</si>
  <si>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</si>
  <si>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</si>
  <si>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</si>
  <si>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</si>
  <si>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</si>
  <si>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</si>
  <si>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</si>
  <si>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</si>
  <si>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</si>
  <si>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</si>
  <si>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</si>
  <si>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</si>
  <si>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</si>
  <si>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</si>
  <si>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</si>
  <si>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</si>
  <si>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</si>
  <si>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</si>
  <si>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</si>
  <si>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</si>
  <si>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</si>
  <si>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</si>
  <si>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</si>
  <si>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</si>
  <si>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</si>
  <si>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</si>
  <si>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</si>
  <si>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</si>
  <si>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</si>
  <si>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</si>
  <si>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</si>
  <si>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</si>
  <si>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</si>
  <si>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</si>
  <si>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</si>
  <si>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</si>
  <si>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</si>
  <si>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</si>
  <si>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</si>
  <si>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</si>
  <si>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</si>
  <si>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</si>
  <si>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</si>
  <si>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</si>
  <si>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</si>
  <si>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</si>
  <si>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</si>
  <si>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</si>
  <si>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</si>
  <si>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</si>
  <si>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</si>
  <si>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</si>
  <si>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</si>
  <si>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</si>
  <si>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</si>
  <si>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</si>
  <si>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</si>
  <si>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</si>
  <si>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</si>
  <si>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</si>
  <si>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</si>
  <si>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</si>
  <si>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</si>
  <si>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</si>
  <si>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</si>
  <si>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</si>
  <si>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</si>
  <si>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</si>
  <si>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</si>
  <si>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</si>
  <si>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</si>
  <si>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</si>
  <si>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</si>
  <si>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</si>
  <si>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</si>
  <si>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</si>
  <si>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</si>
  <si>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</si>
  <si>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</si>
  <si>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</si>
  <si>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</si>
  <si>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</si>
  <si>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</si>
  <si>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</si>
  <si>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</si>
  <si>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</si>
  <si>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</si>
  <si>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</si>
  <si>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</si>
  <si>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</si>
  <si>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</si>
  <si>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</si>
  <si>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</si>
  <si>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</si>
  <si>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</si>
  <si>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</si>
  <si>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</si>
  <si>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</si>
  <si>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</si>
  <si>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</si>
  <si>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</si>
  <si>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</si>
  <si>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</si>
  <si>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</si>
  <si>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</si>
  <si>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</si>
  <si>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</si>
  <si>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</si>
  <si>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</si>
  <si>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</si>
  <si>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</si>
  <si>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</si>
  <si>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</si>
  <si>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</si>
  <si>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</si>
  <si>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</si>
  <si>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</si>
  <si>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</si>
  <si>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</si>
  <si>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</si>
  <si>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</si>
  <si>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</si>
  <si>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</si>
  <si>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</si>
  <si>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</si>
  <si>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</si>
  <si>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</si>
  <si>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</si>
  <si>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</si>
  <si>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</si>
  <si>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</si>
  <si>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</si>
  <si>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</si>
  <si>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</si>
  <si>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</si>
  <si>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</si>
  <si>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</si>
  <si>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</si>
  <si>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</si>
  <si>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</si>
  <si>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</si>
  <si>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</si>
  <si>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</si>
  <si>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</si>
  <si>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</si>
  <si>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</si>
  <si>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</si>
  <si>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</si>
  <si>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</si>
  <si>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</si>
  <si>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</si>
  <si>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</si>
  <si>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</si>
  <si>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</si>
  <si>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</si>
  <si>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</si>
  <si>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</si>
  <si>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</si>
  <si>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</si>
  <si>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</si>
  <si>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</si>
  <si>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</si>
  <si>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</si>
  <si>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</si>
  <si>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</si>
  <si>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</si>
  <si>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</si>
  <si>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</si>
  <si>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</si>
  <si>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</si>
  <si>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</si>
  <si>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</si>
  <si>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</si>
  <si>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</si>
  <si>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</si>
  <si>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</si>
  <si>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</si>
  <si>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</si>
  <si>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</si>
  <si>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</si>
  <si>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</si>
  <si>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</si>
  <si>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</si>
  <si>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</si>
  <si>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</si>
  <si>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</si>
  <si>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</si>
  <si>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</si>
  <si>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</si>
  <si>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</si>
  <si>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</si>
  <si>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</si>
  <si>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</si>
  <si>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</si>
  <si>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</si>
  <si>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</si>
  <si>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</si>
  <si>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</si>
  <si>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</si>
  <si>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</si>
  <si>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</si>
  <si>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</si>
  <si>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</si>
  <si>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</si>
  <si>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</si>
  <si>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</si>
  <si>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</si>
  <si>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</si>
  <si>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</si>
  <si>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</si>
  <si>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</si>
  <si>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</si>
  <si>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</si>
  <si>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</si>
  <si>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</si>
  <si>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</si>
  <si>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</si>
  <si>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</si>
  <si>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</si>
  <si>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</si>
  <si>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</si>
  <si>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</si>
  <si>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</si>
  <si>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</si>
  <si>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</si>
  <si>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</si>
  <si>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</si>
  <si>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</si>
  <si>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</si>
  <si>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</si>
  <si>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</si>
  <si>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</si>
  <si>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</si>
  <si>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</si>
  <si>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</si>
  <si>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</si>
  <si>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</si>
  <si>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</si>
  <si>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</si>
  <si>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</si>
  <si>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</si>
  <si>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</si>
  <si>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</si>
  <si>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</si>
  <si>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</si>
  <si>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</si>
  <si>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</si>
  <si>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</si>
  <si>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</si>
  <si>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</si>
  <si>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</si>
  <si>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</si>
  <si>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</si>
  <si>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</si>
  <si>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</si>
  <si>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</si>
  <si>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</si>
  <si>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</si>
  <si>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</si>
  <si>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</si>
  <si>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</si>
  <si>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</si>
  <si>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</si>
  <si>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</si>
  <si>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</si>
  <si>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</si>
  <si>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</si>
  <si>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</si>
  <si>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</si>
  <si>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</si>
  <si>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</si>
  <si>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</si>
  <si>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</si>
  <si>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</si>
  <si>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</si>
  <si>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</si>
  <si>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</si>
  <si>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</si>
  <si>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</si>
  <si>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</si>
  <si>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</si>
  <si>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</si>
  <si>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</si>
  <si>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</si>
  <si>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</si>
  <si>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</si>
  <si>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</si>
  <si>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</si>
  <si>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</si>
  <si>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</si>
  <si>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</si>
  <si>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</si>
  <si>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</si>
  <si>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</si>
  <si>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</si>
  <si>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</si>
  <si>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</si>
  <si>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</si>
  <si>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</si>
  <si>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</si>
  <si>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</si>
  <si>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</si>
  <si>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</si>
  <si>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</si>
  <si>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</si>
  <si>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</si>
  <si>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</si>
  <si>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</si>
  <si>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</si>
  <si>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</si>
  <si>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</si>
  <si>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</si>
  <si>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</si>
  <si>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</si>
  <si>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</si>
  <si>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</si>
  <si>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</si>
  <si>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</si>
  <si>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</si>
  <si>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</si>
  <si>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</si>
  <si>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</si>
  <si>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</si>
  <si>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</si>
  <si>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</si>
  <si>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</si>
  <si>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</si>
  <si>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</si>
  <si>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</si>
  <si>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</si>
  <si>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</si>
  <si>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</si>
  <si>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</si>
  <si>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</si>
  <si>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</si>
  <si>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</si>
  <si>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</si>
  <si>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</si>
  <si>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</si>
  <si>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</si>
  <si>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</si>
  <si>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</si>
  <si>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</si>
  <si>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</si>
  <si>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</si>
  <si>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</si>
  <si>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</si>
  <si>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</si>
  <si>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</si>
  <si>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</si>
  <si>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</si>
  <si>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</si>
  <si>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</si>
  <si>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</si>
  <si>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</si>
  <si>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</si>
  <si>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</si>
  <si>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</si>
  <si>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</si>
  <si>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</si>
  <si>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</si>
  <si>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</si>
  <si>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</si>
  <si>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</si>
  <si>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</si>
  <si>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</si>
  <si>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</si>
  <si>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</si>
  <si>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</si>
  <si>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</si>
  <si>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</si>
  <si>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</si>
  <si>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</si>
  <si>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</si>
  <si>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</si>
  <si>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</si>
  <si>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</si>
  <si>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</si>
  <si>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</si>
  <si>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</si>
  <si>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</si>
  <si>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</si>
  <si>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</si>
  <si>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</si>
  <si>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</si>
  <si>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</si>
  <si>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</si>
  <si>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</si>
  <si>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</si>
  <si>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</si>
  <si>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</si>
  <si>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</si>
  <si>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</si>
  <si>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</si>
  <si>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</si>
  <si>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</si>
  <si>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</si>
  <si>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</si>
  <si>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</si>
  <si>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</si>
  <si>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</si>
  <si>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</si>
  <si>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</si>
  <si>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</si>
  <si>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</si>
  <si>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</si>
  <si>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</si>
  <si>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</si>
  <si>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</si>
  <si>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</si>
  <si>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</si>
  <si>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</si>
  <si>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</si>
  <si>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</si>
  <si>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</si>
  <si>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</si>
  <si>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</si>
  <si>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</si>
  <si>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</si>
  <si>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</si>
  <si>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</si>
  <si>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</si>
  <si>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</si>
  <si>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</si>
  <si>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</si>
  <si>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</si>
  <si>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</si>
  <si>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</si>
  <si>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</si>
  <si>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</si>
  <si>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</si>
  <si>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</si>
  <si>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</si>
  <si>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</si>
  <si>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</si>
  <si>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</si>
  <si>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</si>
  <si>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</si>
  <si>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</si>
  <si>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</si>
  <si>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</si>
  <si>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</si>
  <si>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</si>
  <si>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</si>
  <si>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</si>
  <si>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</si>
  <si>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</si>
  <si>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</si>
  <si>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</si>
  <si>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</si>
  <si>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</si>
  <si>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</si>
  <si>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</si>
  <si>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</si>
  <si>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</si>
  <si>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</si>
  <si>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</si>
  <si>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</si>
  <si>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</si>
  <si>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</si>
  <si>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</si>
  <si>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</si>
  <si>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</si>
  <si>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</si>
  <si>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</si>
  <si>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</si>
  <si>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</si>
  <si>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</si>
  <si>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</si>
  <si>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</si>
  <si>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</si>
  <si>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</si>
  <si>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</si>
  <si>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</si>
  <si>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</si>
  <si>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</si>
  <si>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</si>
  <si>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</si>
  <si>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</si>
  <si>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</si>
  <si>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</si>
  <si>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</si>
  <si>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</si>
  <si>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</si>
  <si>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</si>
  <si>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</si>
  <si>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</si>
  <si>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</si>
  <si>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</si>
  <si>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</si>
  <si>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</si>
  <si>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</si>
  <si>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</si>
  <si>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</si>
  <si>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</si>
  <si>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</si>
  <si>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</si>
  <si>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</si>
  <si>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</si>
  <si>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</si>
  <si>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</si>
  <si>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</si>
  <si>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</si>
  <si>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</si>
  <si>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</si>
  <si>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</si>
  <si>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</si>
  <si>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</si>
  <si>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</si>
  <si>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</si>
  <si>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</si>
  <si>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</si>
  <si>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</si>
  <si>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</si>
  <si>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</si>
  <si>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</si>
  <si>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</si>
  <si>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</si>
  <si>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</si>
  <si>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</si>
  <si>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</si>
  <si>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</si>
  <si>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</si>
  <si>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</si>
  <si>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</si>
  <si>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</si>
  <si>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</si>
  <si>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</si>
  <si>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</si>
  <si>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</si>
  <si>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</si>
  <si>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</si>
  <si>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</si>
  <si>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</si>
  <si>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</si>
  <si>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</si>
  <si>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</si>
  <si>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</si>
  <si>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</si>
  <si>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</si>
  <si>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</si>
  <si>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</si>
  <si>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</si>
  <si>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</si>
  <si>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</si>
  <si>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</si>
  <si>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</si>
  <si>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</si>
  <si>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</si>
  <si>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</si>
  <si>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</si>
  <si>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</si>
  <si>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</si>
  <si>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</si>
  <si>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</si>
  <si>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</si>
  <si>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</si>
  <si>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</si>
  <si>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</si>
  <si>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</si>
  <si>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</si>
  <si>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</si>
  <si>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</si>
  <si>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</si>
  <si>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</si>
  <si>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</si>
  <si>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</si>
  <si>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</si>
  <si>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</si>
  <si>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</si>
  <si>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</si>
  <si>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</si>
  <si>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</si>
  <si>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</si>
  <si>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</si>
  <si>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</si>
  <si>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</si>
  <si>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</si>
  <si>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</si>
  <si>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</si>
  <si>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</si>
  <si>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</si>
  <si>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</si>
  <si>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</si>
  <si>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</si>
  <si>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</si>
  <si>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</si>
  <si>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</si>
  <si>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</si>
  <si>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</si>
  <si>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</si>
  <si>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</si>
  <si>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</si>
  <si>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</si>
  <si>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</si>
  <si>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</si>
  <si>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</si>
  <si>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</si>
  <si>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</si>
  <si>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</si>
  <si>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</si>
  <si>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</si>
  <si>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</si>
  <si>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</si>
  <si>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</si>
  <si>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</si>
  <si>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</si>
  <si>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</si>
  <si>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</si>
  <si>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</si>
  <si>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</si>
  <si>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</si>
  <si>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</si>
  <si>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</si>
  <si>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</si>
  <si>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</si>
  <si>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</si>
  <si>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</si>
  <si>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</si>
  <si>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</si>
  <si>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</si>
  <si>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</si>
  <si>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</si>
  <si>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</si>
  <si>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</si>
  <si>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</si>
  <si>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</si>
  <si>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</si>
  <si>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</si>
  <si>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</si>
  <si>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</si>
  <si>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</si>
  <si>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</si>
  <si>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</si>
  <si>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</si>
  <si>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</si>
  <si>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</si>
  <si>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</si>
  <si>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</si>
  <si>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</si>
  <si>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</si>
  <si>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</si>
  <si>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</si>
  <si>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</si>
  <si>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</si>
  <si>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</si>
  <si>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</si>
  <si>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</si>
  <si>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</si>
  <si>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</si>
  <si>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</si>
  <si>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</si>
  <si>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</si>
  <si>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</si>
  <si>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</si>
  <si>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</si>
  <si>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</si>
  <si>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</si>
  <si>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</si>
  <si>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</si>
  <si>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</si>
  <si>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</si>
  <si>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</si>
  <si>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</si>
  <si>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</si>
  <si>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</si>
  <si>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</si>
  <si>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</si>
  <si>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</si>
  <si>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</si>
  <si>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</si>
  <si>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</si>
  <si>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</si>
  <si>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</si>
  <si>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</si>
  <si>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</si>
  <si>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</si>
  <si>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</si>
  <si>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</si>
  <si>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</si>
  <si>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</si>
  <si>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</si>
  <si>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</si>
  <si>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</si>
  <si>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</si>
  <si>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</si>
  <si>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</si>
  <si>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</si>
  <si>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</si>
  <si>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</si>
  <si>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</si>
  <si>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</si>
  <si>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</si>
  <si>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</si>
  <si>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</si>
  <si>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</si>
  <si>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</si>
  <si>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</si>
  <si>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</si>
  <si>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</si>
  <si>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</si>
  <si>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</si>
  <si>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</si>
  <si>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</si>
  <si>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</si>
  <si>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</si>
  <si>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</si>
  <si>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</si>
  <si>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</si>
  <si>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</si>
  <si>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</si>
  <si>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</si>
  <si>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</si>
  <si>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</si>
  <si>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</si>
  <si>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</si>
  <si>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</si>
  <si>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</si>
  <si>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</si>
  <si>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</si>
  <si>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</si>
  <si>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</si>
  <si>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</si>
  <si>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</si>
  <si>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</si>
  <si>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</si>
  <si>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</si>
  <si>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</si>
  <si>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</si>
  <si>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</si>
  <si>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</si>
  <si>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</si>
  <si>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</si>
  <si>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</si>
  <si>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</si>
  <si>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</si>
  <si>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</si>
  <si>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</si>
  <si>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</si>
  <si>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</si>
  <si>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</si>
  <si>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</si>
  <si>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</si>
  <si>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</si>
  <si>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</si>
  <si>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</si>
  <si>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</si>
  <si>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</si>
  <si>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</si>
  <si>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</si>
  <si>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</si>
  <si>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</si>
  <si>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</si>
  <si>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</si>
  <si>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</si>
  <si>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</si>
  <si>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</si>
  <si>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</si>
  <si>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</si>
  <si>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</si>
  <si>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</si>
  <si>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</si>
  <si>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</si>
  <si>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</si>
  <si>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</si>
  <si>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</si>
  <si>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</si>
  <si>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</si>
  <si>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</si>
  <si>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</si>
  <si>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</si>
  <si>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</si>
  <si>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</si>
  <si>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</si>
  <si>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</si>
  <si>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</si>
  <si>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</si>
  <si>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</si>
  <si>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</si>
  <si>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</si>
  <si>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</si>
  <si>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</si>
  <si>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</si>
  <si>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</si>
  <si>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</si>
  <si>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</si>
  <si>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</si>
  <si>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</si>
  <si>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</si>
  <si>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</si>
  <si>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</si>
  <si>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</si>
  <si>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</si>
  <si>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</si>
  <si>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</si>
  <si>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</si>
  <si>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</si>
  <si>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</si>
  <si>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</si>
  <si>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</si>
  <si>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</si>
  <si>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</si>
  <si>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</si>
  <si>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</si>
  <si>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</si>
  <si>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</si>
  <si>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</si>
  <si>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</si>
  <si>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</si>
  <si>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</si>
  <si>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</si>
  <si>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</si>
  <si>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</si>
  <si>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</si>
  <si>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</si>
  <si>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</si>
  <si>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</si>
  <si>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</si>
  <si>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</si>
  <si>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</si>
  <si>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</si>
  <si>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</si>
  <si>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</si>
  <si>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</si>
  <si>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</si>
  <si>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</si>
  <si>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</si>
  <si>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</si>
  <si>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</si>
  <si>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</si>
  <si>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</si>
  <si>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</si>
  <si>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</si>
  <si>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</si>
  <si>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</si>
  <si>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</si>
  <si>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</si>
  <si>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</si>
  <si>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</si>
  <si>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</si>
  <si>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</si>
  <si>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</si>
  <si>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</si>
  <si>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</si>
  <si>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</si>
  <si>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</si>
  <si>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</si>
  <si>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</si>
  <si>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</si>
  <si>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</si>
  <si>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</si>
  <si>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</si>
  <si>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</si>
  <si>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</si>
  <si>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</si>
  <si>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</si>
  <si>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</si>
  <si>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</si>
  <si>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</si>
  <si>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</si>
  <si>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</si>
  <si>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</si>
  <si>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</si>
  <si>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</si>
  <si>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</si>
  <si>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</si>
  <si>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</si>
  <si>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</si>
  <si>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</si>
  <si>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</si>
  <si>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</si>
  <si>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</si>
  <si>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</si>
  <si>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</si>
  <si>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</si>
  <si>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</si>
  <si>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</si>
  <si>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</si>
  <si>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</si>
  <si>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</si>
  <si>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</si>
  <si>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</si>
  <si>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</si>
  <si>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</si>
  <si>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</si>
  <si>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</si>
  <si>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</si>
  <si>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</si>
  <si>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</si>
  <si>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</si>
  <si>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</si>
  <si>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</si>
  <si>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</si>
  <si>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</si>
  <si>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</si>
  <si>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</si>
  <si>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</si>
  <si>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</si>
  <si>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</si>
  <si>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</si>
  <si>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</si>
  <si>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</si>
  <si>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</si>
  <si>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</si>
  <si>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</si>
  <si>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</si>
  <si>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</si>
  <si>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</si>
  <si>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</si>
  <si>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</si>
  <si>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</si>
  <si>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</si>
  <si>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</si>
  <si>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</si>
  <si>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</si>
  <si>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</si>
  <si>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</si>
  <si>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</si>
  <si>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</si>
  <si>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</si>
  <si>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</si>
  <si>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</si>
  <si>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</si>
  <si>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</si>
  <si>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</si>
  <si>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</si>
  <si>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</si>
  <si>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</si>
  <si>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</si>
  <si>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</si>
  <si>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</si>
  <si>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</si>
  <si>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</si>
  <si>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</si>
  <si>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</si>
  <si>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</si>
  <si>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</si>
  <si>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</si>
  <si>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</si>
  <si>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</si>
  <si>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</si>
  <si>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</si>
  <si>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</si>
  <si>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</si>
  <si>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</si>
  <si>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</si>
  <si>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</si>
  <si>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</si>
  <si>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</si>
  <si>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</si>
  <si>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</si>
  <si>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</si>
  <si>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</si>
  <si>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</si>
  <si>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</si>
  <si>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</si>
  <si>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</si>
  <si>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</si>
  <si>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</si>
  <si>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</si>
  <si>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</si>
  <si>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</si>
  <si>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</si>
  <si>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</si>
  <si>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</si>
  <si>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</si>
  <si>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</si>
  <si>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</si>
  <si>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</si>
  <si>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</si>
  <si>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</si>
  <si>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</si>
  <si>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</si>
  <si>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</si>
  <si>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</si>
  <si>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</si>
  <si>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</si>
  <si>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</si>
  <si>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</si>
  <si>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</si>
  <si>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</si>
  <si>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</si>
  <si>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</si>
  <si>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</si>
  <si>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</si>
  <si>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</si>
  <si>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</si>
  <si>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</si>
  <si>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</si>
  <si>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</si>
  <si>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</si>
  <si>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</si>
  <si>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</si>
  <si>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</si>
  <si>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</si>
  <si>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</si>
  <si>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</si>
  <si>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</si>
  <si>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</si>
  <si>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</si>
  <si>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</si>
  <si>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</si>
  <si>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</si>
  <si>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</si>
  <si>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</si>
  <si>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</si>
  <si>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</si>
  <si>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</si>
  <si>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</si>
  <si>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</si>
  <si>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</si>
  <si>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</si>
  <si>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</si>
  <si>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</si>
  <si>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</si>
  <si>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</si>
  <si>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</si>
  <si>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</si>
  <si>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</si>
  <si>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</si>
  <si>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</si>
  <si>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</si>
  <si>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</si>
  <si>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</si>
  <si>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</si>
  <si>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</si>
  <si>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</si>
  <si>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</si>
  <si>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</si>
  <si>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</si>
  <si>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</si>
  <si>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</si>
  <si>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</si>
  <si>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</si>
  <si>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</si>
  <si>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</si>
  <si>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</si>
  <si>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</si>
  <si>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</si>
  <si>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</si>
  <si>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</si>
  <si>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</si>
  <si>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</si>
  <si>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</si>
  <si>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</si>
  <si>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</si>
  <si>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</si>
  <si>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</si>
  <si>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</si>
  <si>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</si>
  <si>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</si>
  <si>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</si>
  <si>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</si>
  <si>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</si>
  <si>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</si>
  <si>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</si>
  <si>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</si>
  <si>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</si>
  <si>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</si>
  <si>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</si>
  <si>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</si>
  <si>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</si>
  <si>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</si>
  <si>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</si>
  <si>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</si>
  <si>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</si>
  <si>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</si>
  <si>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</si>
  <si>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</si>
  <si>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</si>
  <si>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</si>
  <si>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</si>
  <si>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</si>
  <si>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</si>
  <si>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</si>
  <si>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</si>
  <si>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</si>
  <si>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</si>
  <si>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</si>
  <si>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</si>
  <si>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</si>
  <si>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</si>
  <si>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</si>
  <si>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</si>
  <si>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</si>
  <si>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</si>
  <si>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</si>
  <si>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</si>
  <si>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</si>
  <si>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</si>
  <si>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</si>
  <si>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</si>
  <si>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</si>
  <si>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</si>
  <si>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</si>
  <si>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</si>
  <si>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</si>
  <si>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</si>
  <si>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</si>
  <si>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</si>
  <si>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</si>
  <si>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</si>
  <si>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</si>
  <si>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</si>
  <si>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</si>
  <si>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</si>
  <si>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</si>
  <si>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</si>
  <si>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</si>
  <si>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</si>
  <si>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</si>
  <si>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</si>
  <si>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</si>
  <si>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</si>
  <si>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</si>
  <si>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</si>
  <si>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</si>
  <si>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</si>
  <si>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</si>
  <si>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</si>
  <si>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</si>
  <si>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</si>
  <si>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</si>
  <si>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</si>
  <si>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</si>
  <si>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</si>
  <si>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</si>
  <si>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</si>
  <si>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</si>
  <si>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</si>
  <si>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</si>
  <si>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</si>
  <si>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</si>
  <si>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</si>
  <si>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</si>
  <si>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</si>
  <si>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</si>
  <si>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</si>
  <si>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</si>
  <si>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</si>
  <si>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</si>
  <si>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</si>
  <si>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</si>
  <si>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</si>
  <si>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</si>
  <si>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</si>
  <si>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</si>
  <si>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</si>
  <si>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</si>
  <si>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</si>
  <si>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</si>
  <si>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</si>
  <si>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</si>
  <si>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</si>
  <si>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</si>
  <si>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</si>
  <si>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</si>
  <si>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</si>
  <si>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</si>
  <si>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</si>
  <si>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</si>
  <si>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</si>
  <si>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</si>
  <si>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</si>
  <si>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</si>
  <si>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</si>
  <si>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</si>
  <si>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</si>
  <si>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</si>
  <si>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</si>
  <si>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</si>
  <si>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</si>
  <si>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</si>
  <si>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</si>
  <si>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</si>
  <si>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</si>
  <si>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</si>
  <si>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</si>
  <si>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</si>
  <si>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</si>
  <si>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</si>
  <si>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</si>
  <si>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</si>
  <si>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</si>
  <si>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</si>
  <si>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</si>
  <si>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</si>
  <si>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</si>
  <si>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</si>
  <si>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</si>
  <si>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</si>
  <si>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</si>
  <si>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</si>
  <si>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</si>
  <si>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</si>
  <si>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</si>
  <si>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</si>
  <si>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</si>
  <si>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</si>
  <si>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</si>
  <si>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</si>
  <si>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</si>
  <si>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</si>
  <si>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</si>
  <si>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</si>
  <si>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</si>
  <si>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</si>
  <si>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</si>
  <si>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</si>
  <si>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</si>
  <si>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</si>
  <si>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</si>
  <si>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</si>
  <si>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</si>
  <si>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</si>
  <si>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</si>
  <si>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</si>
  <si>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</si>
  <si>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</si>
  <si>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</si>
  <si>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</si>
  <si>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</si>
  <si>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</si>
  <si>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</si>
  <si>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</si>
  <si>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</si>
  <si>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</si>
  <si>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</si>
  <si>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</si>
  <si>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</si>
  <si>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</si>
  <si>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</si>
  <si>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</si>
  <si>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</si>
  <si>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</si>
  <si>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</si>
  <si>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</si>
  <si>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</si>
  <si>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</si>
  <si>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</si>
  <si>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</si>
  <si>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</si>
  <si>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</si>
  <si>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</si>
  <si>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</si>
  <si>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</si>
  <si>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</si>
  <si>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</si>
  <si>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</si>
  <si>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</si>
  <si>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</si>
  <si>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</si>
  <si>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</si>
  <si>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</si>
  <si>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</si>
  <si>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</si>
  <si>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</si>
  <si>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</si>
  <si>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</si>
  <si>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</si>
  <si>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</si>
  <si>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</si>
  <si>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</si>
  <si>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</si>
  <si>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</si>
  <si>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</si>
  <si>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</si>
  <si>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</si>
  <si>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</si>
  <si>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</si>
  <si>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</si>
  <si>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</si>
  <si>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</si>
  <si>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</si>
  <si>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</si>
  <si>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</si>
  <si>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</si>
  <si>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</si>
  <si>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</si>
  <si>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</si>
  <si>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</si>
  <si>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</si>
  <si>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</si>
  <si>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</si>
  <si>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</si>
  <si>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</si>
  <si>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</si>
  <si>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</si>
  <si>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</si>
  <si>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</si>
  <si>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</si>
  <si>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</si>
  <si>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</si>
  <si>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</si>
  <si>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</si>
  <si>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</si>
  <si>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</si>
  <si>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</si>
  <si>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</si>
  <si>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</si>
  <si>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</si>
  <si>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</si>
  <si>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</si>
  <si>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</si>
  <si>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</si>
  <si>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</si>
  <si>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</si>
  <si>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</si>
  <si>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</si>
  <si>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</si>
  <si>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</si>
  <si>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</si>
  <si>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</si>
  <si>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</si>
  <si>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</si>
  <si>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</si>
  <si>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</si>
  <si>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</si>
  <si>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</si>
  <si>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</si>
  <si>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</si>
  <si>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</si>
  <si>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</si>
  <si>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</si>
  <si>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</si>
  <si>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</si>
  <si>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</si>
  <si>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</si>
  <si>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</si>
  <si>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</si>
  <si>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</si>
  <si>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</si>
  <si>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</si>
  <si>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</si>
  <si>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</si>
  <si>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</si>
  <si>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</si>
  <si>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</si>
  <si>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</si>
  <si>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</si>
  <si>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</si>
  <si>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</si>
  <si>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</si>
  <si>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</si>
  <si>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</si>
  <si>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</si>
  <si>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</si>
  <si>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</si>
  <si>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</si>
  <si>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</si>
  <si>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</si>
  <si>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</si>
  <si>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</si>
  <si>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</si>
  <si>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</si>
  <si>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</si>
  <si>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</si>
  <si>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</si>
  <si>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</si>
  <si>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</si>
  <si>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</si>
  <si>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</si>
  <si>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</si>
  <si>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</si>
  <si>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</si>
  <si>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</si>
  <si>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</si>
  <si>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</si>
  <si>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</si>
  <si>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</si>
  <si>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</si>
  <si>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</si>
  <si>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</si>
  <si>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</si>
  <si>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</si>
  <si>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</si>
  <si>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</si>
  <si>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</si>
  <si>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</si>
  <si>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</si>
  <si>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</si>
  <si>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</si>
  <si>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</si>
  <si>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</si>
  <si>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</si>
  <si>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</si>
  <si>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</si>
  <si>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</si>
  <si>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</si>
  <si>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</si>
  <si>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</si>
  <si>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</si>
  <si>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</si>
  <si>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</si>
  <si>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</si>
  <si>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</si>
  <si>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</si>
  <si>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</si>
  <si>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</si>
  <si>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</si>
  <si>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</si>
  <si>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</si>
  <si>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</si>
  <si>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</si>
  <si>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</si>
  <si>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</si>
  <si>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</si>
  <si>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</si>
  <si>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</si>
  <si>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</si>
  <si>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</si>
  <si>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</si>
  <si>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</si>
  <si>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</si>
  <si>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</si>
  <si>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</si>
  <si>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</si>
  <si>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</si>
  <si>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</si>
  <si>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</si>
  <si>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</si>
  <si>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</si>
  <si>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</si>
  <si>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</si>
  <si>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</si>
  <si>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</si>
  <si>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</si>
  <si>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</si>
  <si>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</si>
  <si>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</si>
  <si>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</si>
  <si>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</si>
  <si>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</si>
  <si>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</si>
  <si>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</si>
  <si>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</si>
  <si>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</si>
  <si>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</si>
  <si>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</si>
  <si>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</si>
  <si>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</si>
  <si>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</si>
  <si>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</si>
  <si>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</si>
  <si>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</si>
  <si>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</si>
  <si>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</si>
  <si>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</si>
  <si>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</si>
  <si>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</si>
  <si>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</si>
  <si>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</si>
  <si>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</si>
  <si>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</si>
  <si>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</si>
  <si>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</si>
  <si>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</si>
  <si>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</si>
  <si>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</si>
  <si>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</si>
  <si>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</si>
  <si>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</si>
  <si>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</si>
  <si>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</si>
  <si>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</si>
  <si>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</si>
  <si>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</si>
  <si>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</si>
  <si>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</si>
  <si>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</si>
  <si>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</si>
  <si>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</si>
  <si>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</si>
  <si>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</si>
  <si>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</si>
  <si>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</si>
  <si>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</si>
  <si>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</si>
  <si>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</si>
  <si>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</si>
  <si>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</si>
  <si>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</si>
  <si>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</si>
  <si>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</si>
  <si>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</si>
  <si>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</si>
  <si>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</si>
  <si>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</si>
  <si>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</si>
  <si>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</si>
  <si>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</si>
  <si>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</si>
  <si>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</si>
  <si>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</si>
  <si>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</si>
  <si>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</si>
  <si>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</si>
  <si>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</si>
  <si>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</si>
  <si>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</si>
  <si>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</si>
  <si>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</si>
  <si>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</si>
  <si>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</si>
  <si>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</si>
  <si>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</si>
  <si>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</si>
  <si>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</si>
  <si>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</si>
  <si>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</si>
  <si>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</si>
  <si>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</si>
  <si>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</si>
  <si>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</si>
  <si>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</si>
  <si>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</si>
  <si>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</si>
  <si>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</si>
  <si>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</si>
  <si>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</si>
  <si>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</si>
  <si>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</si>
  <si>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</si>
  <si>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</si>
  <si>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</si>
  <si>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</si>
  <si>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</si>
  <si>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</si>
  <si>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</si>
  <si>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</si>
  <si>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</si>
  <si>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</si>
  <si>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</si>
  <si>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</si>
  <si>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</si>
  <si>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</si>
  <si>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</si>
  <si>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</si>
  <si>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</si>
  <si>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</si>
  <si>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</si>
  <si>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</si>
  <si>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</si>
  <si>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</si>
  <si>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</si>
  <si>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</si>
  <si>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</si>
  <si>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</si>
  <si>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</si>
  <si>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</si>
  <si>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</si>
  <si>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</si>
  <si>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</si>
  <si>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</si>
  <si>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</si>
  <si>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</si>
  <si>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</si>
  <si>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</si>
  <si>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</si>
  <si>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</si>
  <si>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</si>
  <si>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</si>
  <si>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</si>
  <si>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</si>
  <si>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</si>
  <si>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</si>
  <si>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</si>
  <si>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</si>
  <si>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</si>
  <si>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</si>
  <si>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</si>
  <si>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</si>
  <si>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</si>
  <si>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</si>
  <si>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</si>
  <si>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</si>
  <si>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</si>
  <si>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</si>
  <si>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</si>
  <si>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</si>
  <si>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</si>
  <si>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</si>
  <si>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</si>
  <si>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</si>
  <si>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</si>
  <si>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</si>
  <si>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</si>
  <si>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</si>
  <si>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</si>
  <si>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</si>
  <si>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</si>
  <si>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</si>
  <si>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</si>
  <si>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</si>
  <si>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</si>
  <si>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</si>
  <si>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</si>
  <si>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</si>
  <si>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</si>
  <si>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</si>
  <si>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</si>
  <si>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</si>
  <si>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</si>
  <si>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</si>
  <si>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</si>
  <si>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</si>
  <si>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</si>
  <si>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</si>
  <si>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</si>
  <si>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</si>
  <si>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</si>
  <si>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</si>
  <si>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</si>
  <si>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</si>
  <si>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</si>
  <si>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</si>
  <si>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</si>
  <si>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</si>
  <si>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</si>
  <si>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</si>
  <si>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</si>
  <si>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</si>
  <si>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</si>
  <si>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</si>
  <si>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</si>
  <si>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</si>
  <si>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</si>
  <si>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</si>
  <si>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</si>
  <si>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</si>
  <si>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</si>
  <si>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</si>
  <si>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</si>
  <si>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</si>
  <si>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</si>
  <si>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</si>
  <si>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</si>
  <si>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</si>
  <si>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</si>
  <si>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</si>
  <si>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</si>
  <si>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</si>
  <si>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</si>
  <si>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</si>
  <si>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</si>
  <si>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</si>
  <si>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</si>
  <si>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</si>
  <si>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</si>
  <si>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</si>
  <si>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</si>
  <si>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</si>
  <si>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</si>
  <si>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</si>
  <si>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</si>
  <si>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</si>
  <si>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</si>
  <si>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</si>
  <si>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</si>
  <si>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</si>
  <si>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</si>
  <si>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</si>
  <si>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</si>
  <si>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</si>
  <si>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</si>
  <si>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</si>
  <si>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</si>
  <si>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</si>
  <si>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</si>
  <si>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</si>
  <si>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</si>
  <si>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</si>
  <si>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</si>
  <si>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</si>
  <si>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</si>
  <si>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</si>
  <si>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</si>
  <si>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</si>
  <si>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</si>
  <si>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</si>
  <si>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</si>
  <si>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</si>
  <si>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</si>
  <si>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</si>
  <si>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</si>
  <si>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</si>
  <si>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</si>
  <si>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</si>
  <si>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</si>
  <si>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</si>
  <si>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</si>
  <si>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</si>
  <si>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</si>
  <si>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</si>
  <si>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</si>
  <si>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</si>
  <si>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</si>
  <si>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</si>
  <si>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</si>
  <si>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</si>
  <si>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</si>
  <si>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</si>
  <si>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</si>
  <si>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</si>
  <si>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</si>
  <si>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</si>
  <si>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</si>
  <si>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</si>
  <si>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</si>
  <si>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</si>
  <si>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</si>
  <si>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</si>
  <si>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</si>
  <si>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</si>
  <si>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</si>
  <si>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</si>
  <si>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</si>
  <si>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</si>
  <si>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</si>
  <si>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</si>
  <si>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</si>
  <si>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</si>
  <si>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</si>
  <si>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</si>
  <si>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</si>
  <si>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</si>
  <si>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</si>
  <si>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</si>
  <si>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</si>
  <si>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</si>
  <si>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</si>
  <si>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</si>
  <si>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</si>
  <si>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</si>
  <si>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</si>
  <si>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</si>
  <si>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</si>
  <si>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</si>
  <si>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</si>
  <si>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</si>
  <si>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</si>
  <si>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</si>
  <si>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</si>
  <si>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</si>
  <si>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</si>
  <si>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</si>
  <si>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</si>
  <si>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</si>
  <si>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</si>
  <si>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</si>
  <si>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</si>
  <si>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</si>
  <si>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</si>
  <si>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</si>
  <si>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</si>
  <si>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</si>
  <si>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</si>
  <si>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</si>
  <si>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</si>
  <si>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</si>
  <si>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</si>
  <si>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</si>
  <si>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</si>
  <si>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</si>
  <si>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</si>
  <si>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</si>
  <si>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</si>
  <si>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</si>
  <si>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</si>
  <si>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</si>
  <si>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</si>
  <si>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</si>
  <si>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</si>
  <si>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</si>
  <si>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</si>
  <si>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</si>
  <si>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</si>
  <si>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</si>
  <si>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</si>
  <si>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</si>
  <si>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</si>
  <si>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</si>
  <si>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</si>
  <si>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</si>
  <si>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</si>
  <si>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</si>
  <si>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</si>
  <si>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</si>
  <si>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</si>
  <si>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</si>
  <si>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</si>
  <si>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</si>
  <si>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</si>
  <si>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</si>
  <si>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</si>
  <si>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</si>
  <si>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</si>
  <si>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</si>
  <si>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</si>
  <si>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</si>
  <si>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</si>
  <si>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</si>
  <si>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</si>
  <si>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</si>
  <si>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</si>
  <si>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</si>
  <si>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</si>
  <si>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</si>
  <si>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</si>
  <si>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</si>
  <si>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</si>
  <si>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</si>
  <si>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</si>
  <si>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</si>
  <si>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</si>
  <si>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</si>
  <si>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</si>
  <si>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</si>
  <si>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</si>
  <si>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</si>
  <si>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</si>
  <si>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</si>
  <si>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</si>
  <si>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</si>
  <si>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</si>
  <si>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</si>
  <si>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</si>
  <si>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</si>
  <si>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</si>
  <si>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</si>
  <si>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</si>
  <si>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</si>
  <si>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</si>
  <si>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</si>
  <si>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</si>
  <si>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</si>
  <si>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</si>
  <si>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</si>
  <si>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</si>
  <si>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</si>
  <si>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</si>
  <si>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</si>
  <si>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</si>
  <si>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</si>
  <si>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</si>
  <si>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</si>
  <si>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</si>
  <si>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</si>
  <si>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</si>
  <si>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</si>
  <si>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</si>
  <si>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</si>
  <si>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</si>
  <si>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</si>
  <si>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</si>
  <si>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</si>
  <si>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</si>
  <si>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</si>
  <si>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</si>
  <si>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</si>
  <si>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</si>
  <si>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</si>
  <si>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</si>
  <si>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</si>
  <si>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</si>
  <si>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</si>
  <si>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</si>
  <si>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</si>
  <si>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</si>
  <si>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</si>
  <si>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</si>
  <si>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</si>
  <si>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</si>
  <si>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</si>
  <si>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</si>
  <si>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</si>
  <si>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</si>
  <si>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</si>
  <si>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</si>
  <si>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</si>
  <si>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</si>
  <si>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</si>
  <si>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</si>
  <si>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</si>
  <si>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</si>
  <si>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</si>
  <si>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</si>
  <si>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</si>
  <si>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</si>
  <si>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</si>
  <si>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</si>
  <si>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</si>
  <si>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</si>
  <si>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</si>
  <si>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</si>
  <si>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</si>
  <si>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</si>
  <si>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</si>
  <si>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</si>
  <si>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</si>
  <si>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</si>
  <si>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</si>
  <si>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</si>
  <si>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</si>
  <si>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</si>
  <si>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</si>
  <si>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</si>
  <si>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</si>
  <si>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</si>
  <si>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</si>
  <si>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</si>
  <si>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</si>
  <si>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</si>
  <si>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</si>
  <si>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</si>
  <si>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</si>
  <si>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</si>
  <si>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</si>
  <si>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</si>
  <si>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</si>
  <si>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</si>
  <si>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</si>
  <si>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</si>
  <si>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</si>
  <si>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</si>
  <si>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</si>
  <si>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</si>
  <si>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</si>
  <si>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</si>
  <si>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</si>
  <si>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</si>
  <si>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</si>
  <si>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</si>
  <si>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</si>
  <si>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</si>
  <si>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</si>
  <si>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</si>
  <si>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</si>
  <si>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</si>
  <si>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</si>
  <si>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</si>
  <si>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</si>
  <si>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</si>
  <si>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</si>
  <si>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</si>
  <si>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</si>
  <si>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</si>
  <si>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</si>
  <si>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</si>
  <si>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</si>
  <si>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</si>
  <si>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</si>
  <si>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</si>
  <si>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</si>
  <si>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</si>
  <si>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</si>
  <si>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</si>
  <si>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</si>
  <si>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</si>
  <si>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</si>
  <si>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</si>
  <si>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</si>
  <si>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</si>
  <si>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</si>
  <si>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</si>
  <si>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</si>
  <si>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</si>
  <si>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</si>
  <si>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</si>
  <si>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</si>
  <si>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</si>
  <si>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</si>
  <si>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</si>
  <si>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</si>
  <si>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</si>
  <si>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</si>
  <si>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</si>
  <si>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</si>
  <si>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</si>
  <si>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</si>
  <si>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</si>
  <si>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</si>
  <si>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</si>
  <si>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</si>
  <si>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</si>
  <si>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</si>
  <si>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</si>
  <si>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</si>
  <si>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</si>
  <si>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</si>
  <si>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</si>
  <si>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</si>
  <si>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</si>
  <si>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</si>
  <si>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</si>
  <si>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</si>
  <si>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</si>
  <si>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</si>
  <si>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</si>
  <si>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</si>
  <si>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</si>
  <si>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</si>
  <si>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</si>
  <si>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</si>
  <si>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</si>
  <si>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</si>
  <si>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</si>
  <si>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</si>
  <si>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</si>
  <si>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</si>
  <si>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</si>
  <si>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</si>
  <si>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</si>
  <si>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</si>
  <si>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</si>
  <si>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</si>
  <si>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</si>
  <si>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</si>
  <si>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</si>
  <si>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</si>
  <si>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</si>
  <si>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</si>
  <si>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</si>
  <si>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</si>
  <si>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</si>
  <si>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</si>
  <si>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</si>
  <si>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</si>
  <si>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</si>
  <si>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</si>
  <si>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</si>
  <si>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</si>
  <si>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</si>
  <si>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</si>
  <si>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</si>
  <si>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</si>
  <si>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</si>
  <si>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</si>
  <si>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</si>
  <si>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</si>
  <si>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</si>
  <si>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</si>
  <si>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</si>
  <si>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</si>
  <si>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</si>
  <si>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</si>
  <si>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</si>
  <si>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</si>
  <si>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</si>
  <si>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</si>
  <si>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</si>
  <si>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</si>
  <si>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</si>
  <si>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</si>
  <si>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</si>
  <si>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</si>
  <si>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</si>
  <si>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</si>
  <si>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</si>
  <si>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</si>
  <si>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</si>
  <si>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</si>
  <si>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</si>
  <si>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</si>
  <si>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</si>
  <si>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</si>
  <si>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</si>
  <si>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</si>
  <si>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</si>
  <si>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</si>
  <si>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</si>
  <si>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</si>
  <si>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</si>
  <si>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</si>
  <si>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</si>
  <si>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</si>
  <si>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</si>
  <si>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</si>
  <si>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</si>
  <si>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</si>
  <si>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</si>
  <si>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</si>
  <si>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</si>
  <si>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</si>
  <si>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</si>
  <si>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</si>
  <si>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</si>
  <si>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</si>
  <si>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</si>
  <si>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</si>
  <si>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</si>
  <si>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</si>
  <si>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</si>
  <si>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</si>
  <si>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</si>
  <si>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</si>
  <si>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</si>
  <si>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</si>
  <si>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</si>
  <si>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</si>
  <si>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</si>
  <si>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</si>
  <si>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</si>
  <si>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</si>
  <si>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</si>
  <si>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</si>
  <si>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</si>
  <si>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</si>
  <si>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</si>
  <si>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</si>
  <si>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</si>
  <si>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</si>
  <si>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</si>
  <si>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</si>
  <si>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</si>
  <si>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</si>
  <si>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</si>
  <si>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</si>
  <si>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</si>
  <si>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</si>
  <si>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</si>
  <si>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</si>
  <si>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</si>
  <si>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</si>
  <si>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</si>
  <si>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</si>
  <si>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</si>
  <si>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</si>
  <si>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</si>
  <si>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</si>
  <si>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</si>
  <si>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</si>
  <si>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</si>
  <si>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</si>
  <si>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</si>
  <si>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</si>
  <si>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</si>
  <si>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</si>
  <si>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</si>
  <si>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</si>
  <si>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</si>
  <si>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</si>
  <si>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</si>
  <si>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</si>
  <si>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</si>
  <si>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</si>
  <si>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</si>
  <si>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</si>
  <si>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</si>
  <si>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</si>
  <si>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</si>
  <si>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</si>
  <si>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</si>
  <si>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</si>
  <si>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</si>
  <si>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</si>
  <si>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</si>
  <si>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</si>
  <si>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</si>
  <si>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</si>
  <si>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</si>
  <si>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</si>
  <si>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</si>
  <si>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</si>
  <si>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</si>
  <si>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</si>
  <si>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</si>
  <si>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</si>
  <si>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</si>
  <si>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</si>
  <si>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</si>
  <si>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</si>
  <si>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</si>
  <si>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</si>
  <si>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</si>
  <si>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</si>
  <si>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</si>
  <si>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</si>
  <si>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</si>
  <si>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</si>
  <si>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</si>
  <si>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</si>
  <si>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</si>
  <si>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</si>
  <si>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</si>
  <si>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</si>
  <si>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</si>
  <si>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</si>
  <si>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</si>
  <si>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</si>
  <si>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</si>
  <si>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</si>
  <si>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</si>
  <si>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</si>
  <si>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</si>
  <si>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</si>
  <si>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</si>
  <si>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</si>
  <si>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</si>
  <si>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</si>
  <si>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</si>
  <si>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</si>
  <si>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</si>
  <si>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</si>
  <si>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</si>
  <si>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</si>
  <si>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</si>
  <si>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</si>
  <si>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</si>
  <si>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</si>
  <si>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</si>
  <si>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</si>
  <si>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</si>
  <si>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</si>
  <si>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</si>
  <si>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</si>
  <si>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</si>
  <si>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</si>
  <si>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</si>
  <si>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</si>
  <si>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</si>
  <si>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</si>
  <si>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</si>
  <si>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</si>
  <si>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</si>
  <si>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</si>
  <si>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</si>
  <si>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</si>
  <si>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</si>
  <si>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</si>
  <si>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</si>
  <si>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</si>
  <si>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</si>
  <si>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</si>
  <si>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</si>
  <si>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</si>
  <si>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</si>
  <si>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</si>
  <si>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</si>
  <si>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</si>
  <si>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</si>
  <si>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</si>
  <si>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</si>
  <si>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</si>
  <si>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</si>
  <si>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</si>
  <si>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</si>
  <si>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</si>
  <si>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</si>
  <si>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</si>
  <si>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</si>
  <si>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</si>
  <si>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</si>
  <si>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</si>
  <si>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</si>
  <si>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</si>
  <si>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</si>
  <si>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</si>
  <si>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</si>
  <si>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</si>
  <si>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</si>
  <si>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</si>
  <si>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</si>
  <si>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</si>
  <si>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</si>
  <si>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</si>
  <si>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</si>
  <si>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</si>
  <si>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</si>
  <si>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</si>
  <si>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</si>
  <si>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</si>
  <si>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</si>
  <si>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</si>
  <si>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</si>
  <si>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</si>
  <si>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</si>
  <si>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</si>
  <si>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</si>
  <si>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</si>
  <si>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</si>
  <si>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</si>
  <si>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</si>
  <si>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</si>
  <si>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</si>
  <si>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</si>
  <si>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</si>
  <si>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</si>
  <si>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</si>
  <si>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</si>
  <si>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</si>
  <si>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</si>
  <si>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</si>
  <si>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</si>
  <si>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</si>
  <si>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</si>
  <si>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</si>
  <si>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</si>
  <si>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</si>
  <si>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</si>
  <si>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</si>
  <si>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</si>
  <si>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</si>
  <si>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</si>
  <si>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</si>
  <si>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</si>
  <si>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</si>
  <si>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</si>
  <si>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</si>
  <si>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</si>
  <si>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</si>
  <si>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</si>
  <si>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</si>
  <si>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</si>
  <si>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</si>
  <si>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</si>
  <si>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</si>
  <si>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</si>
  <si>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</si>
  <si>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</si>
  <si>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</si>
  <si>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</si>
  <si>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</si>
  <si>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</si>
  <si>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</si>
  <si>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</si>
  <si>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</si>
  <si>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</si>
  <si>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</si>
  <si>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</si>
  <si>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</si>
  <si>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</si>
  <si>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</si>
  <si>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</si>
  <si>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</si>
  <si>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</si>
  <si>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</si>
  <si>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</si>
  <si>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</si>
  <si>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</si>
  <si>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</si>
  <si>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</si>
  <si>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</si>
  <si>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</si>
  <si>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</si>
  <si>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</si>
  <si>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</si>
  <si>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</si>
  <si>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</si>
  <si>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</si>
  <si>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</si>
  <si>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</si>
  <si>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</si>
  <si>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</si>
  <si>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</si>
  <si>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</si>
  <si>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</si>
  <si>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</si>
  <si>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</si>
  <si>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</si>
  <si>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</si>
  <si>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</si>
  <si>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</si>
  <si>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</si>
  <si>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</si>
  <si>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</si>
  <si>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</si>
  <si>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</si>
  <si>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</si>
  <si>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</si>
  <si>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</si>
  <si>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</si>
  <si>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</si>
  <si>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</si>
  <si>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</si>
  <si>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</si>
  <si>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</si>
  <si>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</si>
  <si>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</si>
  <si>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</si>
  <si>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</si>
  <si>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</si>
  <si>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</si>
  <si>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</si>
  <si>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</si>
  <si>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</si>
  <si>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</si>
  <si>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</si>
  <si>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</si>
  <si>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</si>
  <si>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</si>
  <si>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</si>
  <si>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</si>
  <si>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</si>
  <si>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</si>
  <si>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</si>
  <si>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</si>
  <si>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</si>
  <si>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</si>
  <si>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</si>
  <si>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</si>
  <si>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</si>
  <si>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</si>
  <si>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</si>
  <si>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</si>
  <si>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</si>
  <si>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</si>
  <si>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</si>
  <si>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</si>
  <si>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</si>
  <si>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</si>
  <si>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</si>
  <si>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</si>
  <si>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</si>
  <si>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</si>
  <si>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</si>
  <si>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</si>
  <si>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</si>
  <si>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</si>
  <si>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</si>
  <si>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</si>
  <si>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</si>
  <si>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</si>
  <si>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</si>
  <si>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</si>
  <si>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</si>
  <si>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</si>
  <si>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</si>
  <si>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</si>
  <si>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</si>
  <si>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</si>
  <si>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</si>
  <si>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</si>
  <si>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</si>
  <si>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</si>
  <si>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</si>
  <si>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</si>
  <si>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</si>
  <si>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</si>
  <si>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</si>
  <si>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</si>
  <si>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</si>
  <si>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</si>
  <si>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</si>
  <si>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</si>
  <si>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</si>
  <si>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</si>
  <si>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</si>
  <si>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</si>
  <si>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</si>
  <si>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</si>
  <si>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</si>
  <si>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</si>
  <si>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</si>
  <si>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</si>
  <si>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</si>
  <si>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</si>
  <si>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</si>
  <si>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</si>
  <si>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</si>
  <si>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</si>
  <si>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</si>
  <si>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</si>
  <si>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</si>
  <si>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</si>
  <si>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</si>
  <si>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</si>
  <si>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</si>
  <si>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</si>
  <si>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</si>
  <si>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</si>
  <si>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</si>
  <si>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</si>
  <si>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</si>
  <si>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</si>
  <si>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</si>
  <si>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</si>
  <si>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</si>
  <si>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</si>
  <si>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</si>
  <si>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</si>
  <si>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</si>
  <si>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</si>
  <si>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</si>
  <si>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</si>
  <si>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</si>
  <si>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</si>
  <si>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</si>
  <si>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</si>
  <si>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</si>
  <si>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</si>
  <si>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</si>
  <si>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</si>
  <si>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</si>
  <si>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</si>
  <si>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</si>
  <si>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</si>
  <si>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</si>
  <si>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</si>
  <si>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</si>
  <si>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</si>
  <si>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</si>
  <si>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</si>
  <si>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</si>
  <si>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</si>
  <si>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</si>
  <si>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</si>
  <si>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</si>
  <si>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</si>
  <si>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</si>
  <si>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</si>
  <si>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</si>
  <si>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</si>
  <si>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</si>
  <si>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</si>
  <si>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</si>
  <si>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</si>
  <si>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</si>
  <si>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</si>
  <si>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</si>
  <si>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</si>
  <si>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</si>
  <si>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</si>
  <si>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</si>
  <si>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</si>
  <si>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</si>
  <si>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</si>
  <si>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</si>
  <si>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</si>
  <si>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</si>
  <si>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</si>
  <si>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</si>
  <si>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</si>
  <si>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</si>
  <si>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</si>
  <si>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</si>
  <si>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</si>
  <si>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</si>
  <si>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</si>
  <si>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</si>
  <si>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</si>
  <si>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</si>
  <si>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</si>
  <si>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</si>
  <si>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</si>
  <si>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</si>
  <si>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</si>
  <si>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</si>
  <si>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</si>
  <si>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</si>
  <si>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</si>
  <si>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</si>
  <si>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</si>
  <si>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</si>
  <si>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</si>
  <si>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</si>
  <si>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</si>
  <si>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</si>
  <si>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</si>
  <si>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</si>
  <si>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</si>
  <si>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</si>
  <si>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</si>
  <si>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</si>
  <si>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</si>
  <si>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</si>
  <si>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</si>
  <si>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</si>
  <si>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</si>
  <si>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</si>
  <si>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</si>
  <si>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</si>
  <si>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</si>
  <si>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</si>
  <si>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</si>
  <si>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</si>
  <si>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</si>
  <si>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</si>
  <si>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</si>
  <si>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</si>
  <si>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</si>
  <si>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</si>
  <si>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</si>
  <si>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</si>
  <si>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</si>
  <si>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</si>
  <si>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</si>
  <si>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</si>
  <si>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</si>
  <si>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</si>
  <si>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</si>
  <si>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</si>
  <si>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</si>
  <si>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</si>
  <si>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</si>
  <si>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</si>
  <si>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</si>
  <si>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</si>
  <si>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</si>
  <si>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</si>
  <si>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</si>
  <si>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</si>
  <si>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</si>
  <si>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</si>
  <si>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</si>
  <si>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</si>
  <si>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</si>
  <si>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</si>
  <si>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</si>
  <si>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</si>
  <si>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</si>
  <si>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</si>
  <si>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</si>
  <si>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</si>
  <si>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</si>
  <si>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</si>
  <si>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</si>
  <si>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</si>
  <si>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</si>
  <si>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</si>
  <si>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</si>
  <si>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</si>
  <si>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</si>
  <si>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</si>
  <si>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</si>
  <si>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</si>
  <si>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</si>
  <si>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</si>
  <si>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</si>
  <si>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</si>
  <si>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</si>
  <si>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</si>
  <si>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</si>
  <si>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</si>
  <si>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</si>
  <si>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</si>
  <si>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</si>
  <si>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</si>
  <si>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</si>
  <si>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</si>
  <si>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</si>
  <si>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</si>
  <si>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</si>
  <si>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</si>
  <si>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</si>
  <si>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</si>
  <si>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</si>
  <si>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</si>
  <si>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</si>
  <si>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</si>
  <si>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</si>
  <si>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</si>
  <si>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</si>
  <si>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</si>
  <si>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</si>
  <si>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</si>
  <si>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</si>
  <si>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</si>
  <si>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</si>
  <si>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</si>
  <si>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</si>
  <si>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</si>
  <si>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</si>
  <si>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</si>
  <si>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</si>
  <si>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</si>
  <si>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</si>
  <si>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</si>
  <si>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</si>
  <si>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</si>
  <si>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</si>
  <si>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</si>
  <si>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</si>
  <si>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</si>
  <si>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</si>
  <si>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</si>
  <si>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</si>
  <si>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</si>
  <si>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</si>
  <si>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</si>
  <si>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</si>
  <si>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</si>
  <si>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</si>
  <si>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</si>
  <si>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</si>
  <si>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</si>
  <si>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</si>
  <si>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</si>
  <si>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</si>
  <si>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</si>
  <si>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</si>
  <si>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</si>
  <si>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</si>
  <si>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</si>
  <si>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</si>
  <si>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</si>
  <si>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</si>
  <si>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</si>
  <si>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</si>
  <si>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</si>
  <si>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</si>
  <si>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</si>
  <si>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</si>
  <si>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</si>
  <si>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</si>
  <si>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</si>
  <si>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</si>
  <si>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</si>
  <si>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</si>
  <si>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</si>
  <si>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</si>
  <si>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</si>
  <si>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</si>
  <si>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</si>
  <si>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</si>
  <si>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</si>
  <si>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</si>
  <si>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</si>
  <si>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</si>
  <si>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</si>
  <si>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</si>
  <si>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</si>
  <si>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</si>
  <si>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</si>
  <si>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</si>
  <si>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</si>
  <si>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</si>
  <si>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</si>
  <si>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</si>
  <si>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</si>
  <si>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</si>
  <si>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</si>
  <si>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</si>
  <si>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</si>
  <si>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</si>
  <si>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</si>
  <si>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</si>
  <si>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</si>
  <si>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</si>
  <si>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</si>
  <si>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</si>
  <si>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</si>
  <si>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</si>
  <si>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</si>
  <si>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</si>
  <si>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</si>
  <si>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</si>
  <si>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</si>
  <si>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</si>
  <si>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</si>
  <si>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</si>
  <si>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</si>
  <si>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</si>
  <si>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</si>
  <si>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</si>
  <si>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</si>
  <si>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</si>
  <si>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</si>
  <si>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</si>
  <si>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</si>
  <si>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</si>
  <si>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</si>
  <si>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</si>
  <si>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</si>
  <si>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</si>
  <si>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</si>
  <si>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</si>
  <si>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</si>
  <si>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</si>
  <si>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</si>
  <si>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</si>
  <si>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</si>
  <si>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</si>
  <si>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</si>
  <si>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</si>
  <si>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</si>
  <si>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</si>
  <si>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</si>
  <si>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</si>
  <si>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</si>
  <si>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</si>
  <si>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</si>
  <si>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</si>
  <si>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</si>
  <si>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</si>
  <si>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</si>
  <si>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</si>
  <si>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</si>
  <si>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</si>
  <si>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</si>
  <si>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</si>
  <si>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</si>
  <si>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</si>
  <si>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</si>
  <si>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</si>
  <si>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</si>
  <si>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</si>
  <si>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</si>
  <si>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</si>
  <si>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</si>
  <si>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</si>
  <si>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</si>
  <si>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</si>
  <si>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</si>
  <si>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</si>
  <si>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</si>
  <si>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</si>
  <si>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</si>
  <si>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</si>
  <si>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</si>
  <si>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</si>
  <si>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</si>
  <si>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</si>
  <si>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</si>
  <si>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</si>
  <si>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</si>
  <si>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</si>
  <si>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</si>
  <si>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</si>
  <si>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</si>
  <si>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</si>
  <si>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</si>
  <si>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</si>
  <si>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</si>
  <si>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</si>
  <si>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</si>
  <si>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</si>
  <si>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</si>
  <si>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</si>
  <si>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</si>
  <si>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</si>
  <si>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</si>
  <si>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</si>
  <si>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</si>
  <si>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</si>
  <si>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</si>
  <si>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</si>
  <si>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</si>
  <si>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</si>
  <si>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</si>
  <si>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</si>
  <si>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</si>
  <si>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</si>
  <si>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</si>
  <si>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</si>
  <si>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</si>
  <si>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</si>
  <si>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</si>
  <si>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</si>
  <si>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</si>
  <si>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</si>
  <si>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</si>
  <si>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</si>
  <si>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</si>
  <si>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</si>
  <si>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</si>
  <si>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</si>
  <si>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</si>
  <si>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</si>
  <si>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</si>
  <si>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</si>
  <si>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</si>
  <si>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</si>
  <si>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</si>
  <si>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</si>
  <si>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</si>
  <si>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</si>
  <si>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</si>
  <si>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</si>
  <si>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</si>
  <si>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</si>
  <si>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</si>
  <si>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</si>
  <si>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</si>
  <si>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</si>
  <si>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</si>
  <si>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</si>
  <si>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</si>
  <si>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</si>
  <si>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</si>
  <si>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</si>
  <si>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</si>
  <si>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</si>
  <si>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</si>
  <si>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</si>
  <si>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</si>
  <si>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</si>
  <si>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</si>
  <si>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</si>
  <si>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</si>
  <si>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</si>
  <si>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</si>
  <si>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</si>
  <si>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</si>
  <si>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</si>
  <si>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</si>
  <si>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</si>
  <si>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</si>
  <si>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</si>
  <si>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</si>
  <si>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</si>
  <si>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</si>
  <si>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</si>
  <si>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</si>
  <si>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</si>
  <si>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</si>
  <si>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</si>
  <si>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</si>
  <si>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</si>
  <si>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</si>
  <si>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</si>
  <si>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</si>
  <si>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</si>
  <si>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</si>
  <si>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</si>
  <si>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</si>
  <si>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</si>
  <si>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</si>
  <si>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</si>
  <si>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</si>
  <si>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</si>
  <si>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</si>
  <si>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</si>
  <si>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</si>
  <si>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</si>
  <si>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</si>
  <si>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</si>
  <si>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</si>
  <si>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</si>
  <si>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</si>
  <si>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</si>
  <si>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</si>
  <si>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</si>
  <si>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</si>
  <si>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</si>
  <si>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</si>
  <si>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</si>
  <si>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</si>
  <si>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</si>
  <si>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</si>
  <si>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</si>
  <si>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</si>
  <si>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</si>
  <si>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</si>
  <si>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</si>
  <si>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</si>
  <si>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</si>
  <si>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</si>
  <si>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</si>
  <si>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</si>
  <si>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</si>
  <si>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</si>
  <si>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</si>
  <si>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</si>
  <si>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</si>
  <si>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</si>
  <si>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</si>
  <si>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</si>
  <si>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</si>
  <si>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</si>
  <si>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</si>
  <si>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</si>
  <si>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</si>
  <si>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</si>
  <si>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</si>
  <si>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</si>
  <si>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</si>
  <si>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</si>
  <si>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</si>
  <si>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</si>
  <si>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</si>
  <si>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</si>
  <si>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</si>
  <si>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</si>
  <si>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</si>
  <si>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</si>
  <si>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</si>
  <si>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</si>
  <si>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</si>
  <si>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</si>
  <si>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</si>
  <si>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</si>
  <si>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</si>
  <si>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</si>
  <si>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</si>
  <si>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</si>
  <si>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</si>
  <si>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</si>
  <si>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</si>
  <si>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</si>
  <si>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</si>
  <si>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</si>
  <si>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</si>
  <si>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</si>
  <si>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</si>
  <si>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</si>
  <si>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</si>
  <si>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</si>
  <si>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</si>
  <si>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</si>
  <si>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</si>
  <si>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</si>
  <si>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</si>
  <si>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</si>
  <si>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</si>
  <si>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</si>
  <si>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</si>
  <si>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</si>
  <si>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</si>
  <si>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</si>
  <si>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</si>
  <si>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</si>
  <si>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</si>
  <si>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</si>
  <si>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</si>
  <si>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</si>
  <si>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</si>
  <si>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</si>
  <si>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</si>
  <si>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</si>
  <si>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</si>
  <si>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</si>
  <si>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</si>
  <si>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</si>
  <si>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</si>
  <si>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</si>
  <si>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</si>
  <si>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</si>
  <si>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</si>
  <si>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</si>
  <si>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</si>
  <si>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</si>
  <si>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</si>
  <si>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</si>
  <si>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</si>
  <si>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</si>
  <si>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</si>
  <si>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</si>
  <si>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</si>
  <si>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</si>
  <si>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</si>
  <si>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</si>
  <si>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</si>
  <si>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</si>
  <si>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</si>
  <si>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</si>
  <si>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</si>
  <si>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</si>
  <si>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</si>
  <si>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</si>
  <si>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</si>
  <si>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</si>
  <si>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</si>
  <si>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</si>
  <si>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</si>
  <si>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</si>
  <si>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</si>
  <si>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</si>
  <si>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</si>
  <si>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</si>
  <si>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</si>
  <si>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</si>
  <si>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</si>
  <si>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</si>
  <si>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</si>
  <si>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</si>
  <si>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</si>
  <si>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</si>
  <si>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</si>
  <si>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</si>
  <si>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</si>
  <si>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</si>
  <si>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</si>
  <si>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</si>
  <si>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</si>
  <si>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</si>
  <si>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</si>
  <si>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</si>
  <si>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</si>
  <si>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</si>
  <si>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</si>
  <si>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</si>
  <si>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</si>
  <si>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</si>
  <si>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</si>
  <si>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</si>
  <si>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</si>
  <si>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</si>
  <si>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</si>
  <si>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</si>
  <si>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</si>
  <si>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</si>
  <si>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</si>
  <si>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</si>
  <si>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</si>
  <si>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</si>
  <si>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</si>
  <si>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</si>
  <si>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</si>
  <si>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</si>
  <si>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</si>
  <si>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</si>
  <si>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</si>
  <si>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</si>
  <si>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</si>
  <si>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</si>
  <si>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</si>
  <si>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</si>
  <si>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</si>
  <si>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</si>
  <si>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</si>
  <si>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</si>
  <si>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</si>
  <si>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</si>
  <si>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</si>
  <si>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</si>
  <si>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</si>
  <si>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</si>
  <si>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</si>
  <si>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</si>
  <si>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</si>
  <si>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</si>
  <si>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</si>
  <si>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</si>
  <si>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</si>
  <si>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</si>
  <si>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</si>
  <si>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</si>
  <si>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</si>
  <si>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</si>
  <si>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</si>
  <si>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</si>
  <si>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</si>
  <si>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</si>
  <si>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</si>
  <si>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</si>
  <si>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</si>
  <si>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</si>
  <si>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</si>
  <si>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</si>
  <si>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</si>
  <si>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</si>
  <si>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</si>
  <si>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</si>
  <si>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</si>
  <si>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</si>
  <si>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</si>
  <si>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</si>
  <si>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</si>
  <si>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</si>
  <si>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</si>
  <si>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</si>
  <si>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</si>
  <si>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</si>
  <si>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</si>
  <si>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</si>
  <si>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</si>
  <si>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</si>
  <si>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</si>
  <si>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</si>
  <si>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</si>
  <si>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</si>
  <si>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</si>
  <si>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</si>
  <si>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</si>
  <si>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</si>
  <si>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</si>
  <si>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</si>
  <si>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</si>
  <si>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</si>
  <si>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</si>
  <si>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</si>
  <si>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</si>
  <si>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</si>
  <si>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</si>
  <si>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</si>
  <si>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</si>
  <si>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</si>
  <si>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</si>
  <si>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</si>
  <si>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</si>
  <si>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</si>
  <si>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</si>
  <si>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</si>
  <si>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</si>
  <si>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</si>
  <si>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</si>
  <si>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</si>
  <si>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</si>
  <si>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</si>
  <si>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</si>
  <si>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</si>
  <si>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</si>
  <si>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</si>
  <si>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</si>
  <si>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</si>
  <si>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</si>
  <si>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</si>
  <si>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</si>
  <si>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</si>
  <si>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</si>
  <si>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</si>
  <si>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</si>
  <si>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</si>
  <si>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</si>
  <si>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</si>
  <si>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</si>
  <si>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</si>
  <si>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</si>
  <si>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</si>
  <si>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</si>
  <si>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</si>
  <si>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</si>
  <si>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</si>
  <si>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</si>
  <si>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</si>
  <si>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</si>
  <si>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</si>
  <si>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</si>
  <si>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</si>
  <si>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</si>
  <si>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</si>
  <si>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</si>
  <si>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</si>
  <si>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</si>
  <si>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</si>
  <si>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</si>
  <si>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</si>
  <si>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</si>
  <si>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</si>
  <si>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</si>
  <si>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</si>
  <si>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</si>
  <si>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</si>
  <si>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</si>
  <si>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</si>
  <si>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</si>
  <si>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</si>
  <si>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</si>
  <si>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</si>
  <si>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</si>
  <si>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</si>
  <si>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</si>
  <si>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</si>
  <si>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</si>
  <si>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</si>
  <si>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</si>
  <si>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</si>
  <si>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</si>
  <si>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</si>
  <si>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</si>
  <si>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</si>
  <si>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</si>
  <si>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</si>
  <si>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</si>
  <si>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</si>
  <si>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</si>
  <si>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</si>
  <si>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</si>
  <si>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</si>
  <si>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</si>
  <si>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</si>
  <si>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</si>
  <si>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</si>
  <si>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</si>
  <si>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</si>
  <si>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</si>
  <si>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</si>
  <si>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</si>
  <si>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</si>
  <si>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</si>
  <si>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</si>
  <si>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</si>
  <si>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</si>
  <si>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</si>
  <si>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</si>
  <si>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</si>
  <si>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</si>
  <si>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</si>
  <si>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</si>
  <si>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</si>
  <si>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</si>
  <si>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</si>
  <si>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</si>
  <si>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</si>
  <si>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</si>
  <si>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</si>
  <si>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</si>
  <si>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</si>
  <si>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</si>
  <si>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</si>
  <si>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</si>
  <si>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</si>
  <si>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</si>
  <si>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</si>
  <si>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</si>
  <si>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</si>
  <si>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</si>
  <si>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</si>
  <si>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</si>
  <si>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</si>
  <si>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</si>
  <si>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</si>
  <si>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</si>
  <si>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</si>
  <si>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</si>
  <si>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</si>
  <si>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</si>
  <si>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</si>
  <si>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</si>
  <si>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</si>
  <si>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</si>
  <si>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</si>
  <si>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</si>
  <si>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</si>
  <si>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</si>
  <si>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</si>
  <si>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</si>
  <si>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</si>
  <si>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</si>
  <si>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</si>
  <si>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</si>
  <si>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</si>
  <si>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</si>
  <si>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</si>
  <si>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</si>
  <si>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</si>
  <si>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</si>
  <si>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</si>
  <si>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</si>
  <si>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</si>
  <si>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</si>
  <si>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</si>
  <si>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</si>
  <si>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</si>
  <si>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</si>
  <si>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</si>
  <si>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</si>
  <si>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</si>
  <si>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</si>
  <si>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</si>
  <si>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</si>
  <si>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</si>
  <si>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</si>
  <si>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</si>
  <si>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</si>
  <si>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</si>
  <si>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</si>
  <si>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</si>
  <si>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</si>
  <si>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</si>
  <si>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</si>
  <si>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</si>
  <si>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</si>
  <si>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</si>
  <si>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</si>
  <si>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</si>
  <si>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</si>
  <si>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</si>
  <si>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</si>
  <si>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</si>
  <si>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</si>
  <si>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</si>
  <si>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</si>
  <si>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</si>
  <si>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</si>
  <si>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</si>
  <si>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</si>
  <si>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</si>
  <si>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</si>
  <si>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</si>
  <si>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</si>
  <si>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</si>
  <si>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</si>
  <si>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</si>
  <si>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</si>
  <si>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</si>
  <si>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</si>
  <si>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</si>
  <si>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</si>
  <si>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</si>
  <si>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</si>
  <si>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</si>
  <si>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</si>
  <si>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</si>
  <si>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</si>
  <si>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</si>
  <si>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</si>
  <si>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</si>
  <si>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</si>
  <si>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</si>
  <si>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</si>
  <si>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</si>
  <si>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</si>
  <si>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</si>
  <si>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</si>
  <si>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</si>
  <si>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</si>
  <si>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</si>
  <si>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</si>
  <si>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</si>
  <si>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</si>
  <si>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</si>
  <si>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</si>
  <si>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</si>
  <si>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</si>
  <si>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</si>
  <si>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</si>
  <si>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</si>
  <si>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</si>
  <si>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</si>
  <si>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</si>
  <si>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</si>
  <si>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</si>
  <si>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</si>
  <si>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</si>
  <si>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</si>
  <si>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</si>
  <si>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</si>
  <si>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</si>
  <si>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</si>
  <si>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</si>
  <si>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</si>
  <si>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</si>
  <si>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</si>
  <si>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</si>
  <si>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</si>
  <si>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</si>
  <si>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</si>
  <si>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</si>
  <si>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</si>
  <si>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</si>
  <si>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</si>
  <si>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</si>
  <si>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</si>
  <si>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</si>
  <si>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</si>
  <si>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</si>
  <si>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</si>
  <si>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</si>
  <si>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</si>
  <si>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</si>
  <si>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</si>
  <si>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</si>
  <si>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</si>
  <si>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</si>
  <si>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</si>
  <si>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</si>
  <si>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</si>
  <si>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</si>
  <si>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</si>
  <si>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</si>
  <si>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</si>
  <si>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</si>
  <si>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</si>
  <si>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</si>
  <si>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</si>
  <si>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</si>
  <si>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</si>
  <si>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</si>
  <si>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</si>
  <si>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</si>
  <si>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</si>
  <si>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</si>
  <si>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</si>
  <si>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</si>
  <si>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</si>
  <si>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</si>
  <si>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</si>
  <si>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</si>
  <si>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</si>
  <si>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</si>
  <si>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</si>
  <si>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</si>
  <si>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</si>
  <si>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</si>
  <si>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</si>
  <si>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</si>
  <si>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</si>
  <si>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</si>
  <si>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</si>
  <si>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</si>
  <si>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</si>
  <si>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</si>
  <si>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</si>
  <si>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</si>
  <si>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</si>
  <si>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</si>
  <si>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</si>
  <si>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</si>
  <si>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</si>
  <si>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</si>
  <si>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</si>
  <si>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</si>
  <si>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</si>
  <si>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</si>
  <si>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</si>
  <si>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</si>
  <si>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</si>
  <si>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</si>
  <si>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</si>
  <si>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</si>
  <si>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</si>
  <si>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</si>
  <si>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</si>
  <si>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</si>
  <si>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</si>
  <si>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</si>
  <si>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</si>
  <si>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</si>
  <si>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</si>
  <si>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</si>
  <si>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</si>
  <si>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</si>
  <si>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</si>
  <si>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</si>
  <si>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</si>
  <si>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</si>
  <si>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</si>
  <si>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</si>
  <si>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</si>
  <si>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</si>
  <si>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</si>
  <si>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</si>
  <si>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</si>
  <si>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</si>
  <si>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</si>
  <si>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</si>
  <si>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</si>
  <si>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</si>
  <si>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</si>
  <si>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</si>
  <si>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</si>
  <si>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</si>
  <si>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</si>
  <si>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</si>
  <si>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</si>
  <si>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</si>
  <si>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</si>
  <si>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</si>
  <si>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</si>
  <si>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</si>
  <si>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</si>
  <si>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</si>
  <si>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</si>
  <si>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</si>
  <si>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</si>
  <si>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</si>
  <si>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</si>
  <si>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</si>
  <si>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</si>
  <si>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</si>
  <si>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</si>
  <si>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</si>
  <si>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</si>
  <si>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</si>
  <si>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</si>
  <si>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</si>
  <si>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</si>
  <si>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</si>
  <si>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</si>
  <si>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</si>
  <si>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</si>
  <si>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</si>
  <si>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</si>
  <si>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</si>
  <si>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</si>
  <si>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</si>
  <si>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</si>
  <si>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</si>
  <si>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</si>
  <si>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</si>
  <si>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</si>
  <si>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</si>
  <si>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</si>
  <si>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</si>
  <si>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</si>
  <si>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</si>
  <si>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</si>
  <si>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</si>
  <si>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</si>
  <si>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</si>
  <si>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</si>
  <si>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</si>
  <si>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</si>
  <si>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</si>
  <si>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</si>
  <si>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</si>
  <si>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</si>
  <si>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</si>
  <si>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</si>
  <si>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</si>
  <si>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</si>
  <si>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</si>
  <si>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</si>
  <si>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</si>
  <si>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</si>
  <si>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</si>
  <si>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</si>
  <si>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</si>
  <si>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</si>
  <si>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</si>
  <si>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</si>
  <si>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</si>
  <si>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</si>
  <si>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</si>
  <si>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</si>
  <si>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</si>
  <si>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</si>
  <si>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</si>
  <si>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</si>
  <si>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</si>
  <si>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</si>
  <si>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</si>
  <si>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</si>
  <si>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</si>
  <si>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</si>
  <si>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</si>
  <si>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</si>
  <si>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</si>
  <si>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</si>
  <si>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</si>
  <si>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</si>
  <si>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</si>
  <si>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</si>
  <si>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</si>
  <si>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</si>
  <si>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</si>
  <si>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</si>
  <si>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</si>
  <si>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</si>
  <si>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</si>
  <si>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</si>
  <si>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</si>
  <si>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</si>
  <si>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</si>
  <si>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</si>
  <si>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</si>
  <si>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</si>
  <si>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</si>
  <si>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</si>
  <si>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</si>
  <si>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</si>
  <si>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</si>
  <si>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</si>
  <si>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</si>
  <si>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</si>
  <si>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</si>
  <si>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</si>
  <si>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</si>
  <si>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</si>
  <si>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</si>
  <si>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</si>
  <si>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</si>
  <si>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</si>
  <si>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</si>
  <si>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</si>
  <si>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</si>
  <si>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</si>
  <si>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</si>
  <si>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</si>
  <si>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</si>
  <si>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</si>
  <si>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</si>
  <si>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</si>
  <si>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</si>
  <si>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</si>
  <si>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</si>
  <si>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</si>
  <si>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</si>
  <si>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</si>
  <si>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</si>
  <si>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</si>
  <si>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</si>
  <si>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</si>
  <si>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</si>
  <si>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</si>
  <si>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</si>
  <si>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</si>
  <si>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</si>
  <si>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</si>
  <si>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</si>
  <si>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</si>
  <si>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</si>
  <si>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</si>
  <si>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</si>
  <si>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</si>
  <si>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</si>
  <si>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</si>
  <si>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</si>
  <si>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</si>
  <si>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</si>
  <si>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</si>
  <si>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</si>
  <si>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</si>
  <si>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</si>
  <si>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</si>
  <si>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</si>
  <si>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</si>
  <si>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</si>
  <si>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</si>
  <si>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</si>
  <si>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</si>
  <si>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</si>
  <si>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</si>
  <si>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</si>
  <si>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</si>
  <si>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</si>
  <si>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</si>
  <si>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</si>
  <si>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</si>
  <si>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</si>
  <si>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</si>
  <si>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</si>
  <si>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</si>
  <si>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</si>
  <si>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</si>
  <si>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</si>
  <si>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</si>
  <si>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</si>
  <si>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</si>
  <si>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</si>
  <si>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</si>
  <si>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</si>
  <si>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</si>
  <si>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</si>
  <si>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</si>
  <si>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</si>
  <si>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</si>
  <si>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</si>
  <si>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</si>
  <si>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</si>
  <si>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</si>
  <si>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</si>
  <si>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</si>
  <si>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</si>
  <si>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</si>
  <si>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</si>
  <si>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</si>
  <si>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</si>
  <si>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</si>
  <si>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</si>
  <si>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</si>
  <si>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</si>
  <si>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</si>
  <si>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</si>
  <si>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</si>
  <si>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</si>
  <si>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</si>
  <si>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</si>
  <si>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</si>
  <si>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</si>
  <si>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</si>
  <si>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</si>
  <si>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</si>
  <si>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</si>
  <si>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</si>
  <si>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</si>
  <si>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</si>
  <si>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</si>
  <si>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</si>
  <si>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</si>
  <si>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</si>
  <si>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</si>
  <si>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</si>
  <si>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</si>
  <si>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</si>
  <si>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</si>
  <si>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</si>
  <si>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</si>
  <si>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</si>
  <si>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</si>
  <si>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</si>
  <si>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</si>
  <si>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</si>
  <si>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</si>
  <si>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</si>
  <si>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</si>
  <si>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</si>
  <si>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</si>
  <si>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</si>
  <si>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</si>
  <si>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</si>
  <si>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</si>
  <si>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</si>
  <si>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</si>
  <si>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</si>
  <si>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</si>
  <si>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</si>
  <si>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</si>
  <si>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</si>
  <si>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</si>
  <si>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</si>
  <si>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</si>
  <si>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</si>
  <si>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</si>
  <si>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</si>
  <si>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</si>
  <si>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</si>
  <si>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</si>
  <si>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</si>
  <si>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</si>
  <si>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</si>
  <si>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</si>
  <si>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</si>
  <si>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</si>
  <si>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</si>
  <si>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</si>
  <si>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</si>
  <si>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</si>
  <si>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</si>
  <si>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</si>
  <si>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</si>
  <si>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</si>
  <si>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</si>
  <si>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</si>
  <si>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</si>
  <si>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</si>
  <si>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</si>
  <si>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</si>
  <si>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</si>
  <si>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</si>
  <si>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</si>
  <si>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</si>
  <si>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</si>
  <si>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</si>
  <si>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</si>
  <si>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</si>
  <si>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</si>
  <si>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</si>
  <si>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</si>
  <si>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</si>
  <si>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</si>
  <si>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</si>
  <si>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</si>
  <si>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</si>
  <si>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</si>
  <si>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</si>
  <si>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</si>
  <si>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</si>
  <si>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</si>
  <si>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</si>
  <si>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</si>
  <si>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</si>
  <si>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</si>
  <si>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</si>
  <si>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</si>
  <si>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</si>
  <si>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</si>
  <si>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</si>
  <si>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</si>
  <si>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</si>
  <si>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</si>
  <si>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</si>
  <si>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</si>
  <si>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</si>
  <si>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</si>
  <si>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</si>
  <si>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</si>
  <si>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</si>
  <si>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</si>
  <si>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</si>
  <si>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</si>
  <si>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</si>
  <si>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</si>
  <si>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</si>
  <si>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</si>
  <si>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</si>
  <si>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</si>
  <si>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</si>
  <si>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</si>
  <si>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</si>
  <si>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</si>
  <si>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</si>
  <si>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</si>
  <si>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</si>
  <si>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</si>
  <si>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</si>
  <si>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</si>
  <si>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</si>
  <si>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</si>
  <si>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</si>
  <si>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</si>
  <si>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</si>
  <si>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</si>
  <si>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</si>
  <si>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</si>
  <si>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</si>
  <si>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</si>
  <si>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</si>
  <si>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</si>
  <si>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</si>
  <si>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</si>
  <si>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</si>
  <si>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</si>
  <si>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</si>
  <si>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</si>
  <si>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</si>
  <si>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</si>
  <si>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</si>
  <si>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</si>
  <si>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</si>
  <si>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</si>
  <si>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</si>
  <si>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</si>
  <si>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</si>
  <si>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</si>
  <si>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</si>
  <si>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</si>
  <si>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</si>
  <si>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</si>
  <si>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</si>
  <si>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</si>
  <si>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</si>
  <si>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</si>
  <si>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</si>
  <si>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</si>
  <si>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</si>
  <si>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</si>
  <si>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</si>
  <si>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</si>
  <si>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</si>
  <si>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</si>
  <si>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</si>
  <si>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</si>
  <si>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</si>
  <si>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</si>
  <si>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</si>
  <si>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</si>
  <si>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</si>
  <si>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</si>
  <si>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</si>
  <si>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</si>
  <si>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</si>
  <si>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</si>
  <si>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</si>
  <si>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</si>
  <si>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</si>
  <si>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</si>
  <si>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</si>
  <si>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</si>
  <si>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</si>
  <si>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</si>
  <si>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</si>
  <si>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</si>
  <si>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</si>
  <si>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</si>
  <si>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</si>
  <si>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</si>
  <si>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</si>
  <si>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</si>
  <si>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</si>
  <si>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</si>
  <si>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</si>
  <si>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</si>
  <si>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</si>
  <si>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</si>
  <si>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</si>
  <si>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</si>
  <si>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</si>
  <si>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</si>
  <si>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</si>
  <si>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</si>
  <si>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</si>
  <si>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</si>
  <si>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</si>
  <si>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</si>
  <si>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</si>
  <si>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</si>
  <si>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</si>
  <si>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</si>
  <si>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</si>
  <si>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</si>
  <si>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</si>
  <si>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</si>
  <si>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</si>
  <si>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</si>
  <si>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</si>
  <si>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</si>
  <si>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</si>
  <si>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</si>
  <si>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</si>
  <si>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</si>
  <si>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</si>
  <si>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</si>
  <si>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</si>
  <si>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</si>
  <si>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</si>
  <si>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</si>
  <si>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</si>
  <si>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</si>
  <si>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</si>
  <si>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</si>
  <si>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</si>
  <si>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</si>
  <si>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</si>
  <si>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</si>
  <si>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</si>
  <si>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</si>
  <si>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</si>
  <si>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</si>
  <si>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</si>
  <si>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</si>
  <si>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</si>
  <si>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</si>
  <si>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</si>
  <si>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</si>
  <si>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</si>
  <si>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</si>
  <si>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</si>
  <si>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</si>
  <si>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</si>
  <si>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</si>
  <si>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</si>
  <si>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</si>
  <si>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</si>
  <si>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</si>
  <si>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</si>
  <si>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</si>
  <si>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</si>
  <si>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</si>
  <si>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</si>
  <si>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</si>
  <si>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</si>
  <si>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</si>
  <si>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</si>
  <si>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</si>
  <si>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</si>
  <si>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</si>
  <si>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</si>
  <si>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</si>
  <si>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</si>
  <si>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</si>
  <si>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</si>
  <si>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</si>
  <si>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</si>
  <si>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</si>
  <si>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</si>
  <si>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</si>
  <si>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</si>
  <si>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</si>
  <si>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</si>
  <si>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</si>
  <si>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</si>
  <si>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</si>
  <si>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</si>
  <si>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</si>
  <si>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</si>
  <si>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</si>
  <si>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</si>
  <si>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</si>
  <si>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</si>
  <si>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</si>
  <si>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</si>
  <si>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</si>
  <si>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</si>
  <si>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</si>
  <si>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</si>
  <si>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</si>
  <si>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</si>
  <si>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</si>
  <si>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</si>
  <si>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</si>
  <si>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</si>
  <si>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</si>
  <si>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</si>
  <si>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</si>
  <si>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</si>
  <si>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</si>
  <si>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</si>
  <si>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</si>
  <si>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</si>
  <si>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</si>
  <si>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</si>
  <si>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</si>
  <si>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</si>
  <si>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</si>
  <si>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</si>
  <si>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</si>
  <si>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</si>
  <si>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</si>
  <si>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</si>
  <si>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</si>
  <si>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</si>
  <si>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</si>
  <si>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</si>
  <si>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</si>
  <si>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</si>
  <si>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</si>
  <si>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</si>
  <si>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</si>
  <si>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</si>
  <si>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</si>
  <si>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</si>
  <si>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</si>
  <si>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</si>
  <si>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</si>
  <si>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</si>
  <si>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</si>
  <si>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</si>
  <si>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</si>
  <si>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</si>
  <si>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</si>
  <si>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</si>
  <si>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</si>
  <si>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</si>
  <si>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</si>
  <si>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</si>
  <si>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</si>
  <si>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</si>
  <si>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</si>
  <si>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</si>
  <si>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</si>
  <si>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</si>
  <si>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</si>
  <si>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</si>
  <si>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</si>
  <si>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</si>
  <si>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</si>
  <si>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</si>
  <si>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</si>
  <si>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</si>
  <si>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</si>
  <si>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</si>
  <si>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</si>
  <si>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</si>
  <si>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</si>
  <si>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</si>
  <si>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</si>
  <si>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</si>
  <si>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</si>
  <si>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</si>
  <si>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</si>
  <si>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</si>
  <si>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</si>
  <si>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</si>
  <si>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</si>
  <si>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</si>
  <si>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</si>
  <si>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</si>
  <si>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</si>
  <si>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</si>
  <si>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</si>
  <si>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</si>
  <si>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</si>
  <si>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</si>
  <si>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</si>
  <si>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</si>
  <si>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</si>
  <si>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</si>
  <si>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</si>
  <si>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</si>
  <si>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</si>
  <si>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</si>
  <si>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</si>
  <si>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</si>
  <si>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</si>
  <si>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</si>
  <si>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</si>
  <si>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</si>
  <si>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</si>
  <si>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</si>
  <si>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</si>
  <si>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</si>
  <si>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</si>
  <si>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</si>
  <si>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</si>
  <si>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</si>
  <si>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</si>
  <si>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</si>
  <si>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</si>
  <si>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</si>
  <si>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</si>
  <si>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</si>
  <si>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</si>
  <si>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</si>
  <si>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</si>
  <si>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</si>
  <si>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</si>
  <si>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</si>
  <si>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</si>
  <si>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</si>
  <si>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</si>
  <si>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</si>
  <si>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</si>
  <si>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</si>
  <si>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</si>
  <si>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</si>
  <si>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</si>
  <si>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</si>
  <si>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</si>
  <si>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</si>
  <si>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</si>
  <si>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</si>
  <si>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</si>
  <si>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</si>
  <si>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</si>
  <si>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</si>
  <si>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</si>
  <si>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</si>
  <si>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</si>
  <si>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</si>
  <si>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</si>
  <si>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</si>
  <si>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</si>
  <si>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</si>
  <si>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</si>
  <si>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</si>
  <si>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</si>
  <si>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</si>
  <si>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</si>
  <si>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</si>
  <si>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</si>
  <si>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</si>
  <si>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</si>
  <si>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</si>
  <si>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</si>
  <si>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</si>
  <si>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</si>
  <si>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</si>
  <si>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</si>
  <si>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</si>
  <si>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</si>
  <si>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</si>
  <si>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</si>
  <si>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</si>
  <si>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</si>
  <si>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</si>
  <si>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</si>
  <si>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</si>
  <si>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</si>
  <si>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</si>
  <si>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</si>
  <si>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</si>
  <si>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</si>
  <si>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</si>
  <si>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</si>
  <si>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</si>
  <si>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</si>
  <si>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</si>
  <si>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</si>
  <si>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</si>
  <si>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</si>
  <si>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</si>
  <si>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</si>
  <si>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</si>
  <si>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</si>
  <si>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</si>
  <si>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</si>
  <si>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</si>
  <si>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</si>
  <si>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</si>
  <si>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</si>
  <si>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</si>
  <si>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</si>
  <si>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</si>
  <si>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</si>
  <si>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</si>
  <si>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</si>
  <si>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</si>
  <si>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</si>
  <si>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</si>
  <si>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</si>
  <si>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</si>
  <si>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</si>
  <si>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</si>
  <si>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</si>
  <si>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</si>
  <si>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</si>
  <si>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</si>
  <si>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</si>
  <si>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</si>
  <si>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</si>
  <si>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</si>
  <si>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</si>
  <si>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</si>
  <si>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</si>
  <si>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</si>
  <si>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</si>
  <si>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</si>
  <si>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</si>
  <si>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</si>
  <si>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</si>
  <si>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</si>
  <si>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</si>
  <si>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</si>
  <si>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</si>
  <si>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</si>
  <si>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</si>
  <si>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</si>
  <si>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</si>
  <si>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</si>
  <si>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</si>
  <si>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</si>
  <si>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</si>
  <si>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</si>
  <si>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</si>
  <si>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</si>
  <si>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</si>
  <si>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</si>
  <si>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</si>
  <si>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</si>
  <si>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</si>
  <si>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</si>
  <si>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</si>
  <si>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</si>
  <si>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</si>
  <si>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</si>
  <si>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</si>
  <si>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</si>
  <si>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</si>
  <si>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</si>
  <si>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</si>
  <si>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</si>
  <si>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</si>
  <si>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</si>
  <si>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</si>
  <si>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</si>
  <si>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</si>
  <si>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</si>
  <si>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</si>
  <si>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</si>
  <si>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</si>
  <si>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</si>
  <si>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</si>
  <si>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</si>
  <si>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</si>
  <si>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</si>
  <si>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</si>
  <si>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</si>
  <si>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</si>
  <si>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</si>
  <si>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</si>
  <si>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</si>
  <si>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</si>
  <si>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</si>
  <si>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</si>
  <si>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</si>
  <si>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</si>
  <si>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</si>
  <si>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</si>
  <si>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</si>
  <si>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</si>
  <si>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</si>
  <si>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</si>
  <si>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</si>
  <si>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</si>
  <si>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</si>
  <si>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</si>
  <si>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</si>
  <si>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</si>
  <si>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</si>
  <si>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</si>
  <si>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</si>
  <si>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</si>
  <si>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</si>
  <si>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</si>
  <si>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</si>
  <si>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</si>
  <si>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</si>
  <si>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</si>
  <si>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</si>
  <si>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</si>
  <si>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</si>
  <si>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</si>
  <si>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</si>
  <si>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</si>
  <si>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</si>
  <si>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</si>
  <si>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</si>
  <si>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</si>
  <si>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</si>
  <si>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</si>
  <si>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</si>
  <si>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</si>
  <si>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</si>
  <si>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</si>
  <si>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</si>
  <si>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</si>
  <si>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</si>
  <si>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</si>
  <si>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</si>
  <si>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</si>
  <si>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</si>
  <si>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</si>
  <si>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</si>
  <si>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</si>
  <si>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</si>
  <si>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</si>
  <si>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</si>
  <si>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</si>
  <si>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</si>
  <si>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</si>
  <si>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</si>
  <si>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</si>
  <si>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</si>
  <si>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</si>
  <si>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</si>
  <si>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</si>
  <si>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</si>
  <si>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</si>
  <si>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</si>
  <si>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</si>
  <si>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</si>
  <si>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</si>
  <si>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</si>
  <si>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</si>
  <si>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</si>
  <si>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</si>
  <si>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</si>
  <si>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</si>
  <si>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</si>
  <si>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</si>
  <si>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</si>
  <si>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</si>
  <si>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</si>
  <si>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</si>
  <si>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</si>
  <si>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</si>
  <si>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</si>
  <si>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</si>
  <si>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</si>
  <si>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</si>
  <si>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</si>
  <si>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</si>
  <si>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</si>
  <si>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</si>
  <si>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</si>
  <si>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</si>
  <si>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</si>
  <si>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</si>
  <si>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</si>
  <si>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</si>
  <si>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</si>
  <si>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</si>
  <si>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</si>
  <si>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</si>
  <si>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</si>
  <si>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</si>
  <si>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</si>
  <si>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</si>
  <si>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</si>
  <si>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</si>
  <si>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</si>
  <si>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</si>
  <si>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</si>
  <si>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</si>
  <si>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</si>
  <si>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</si>
  <si>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</si>
  <si>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</si>
  <si>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</si>
  <si>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</si>
  <si>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</si>
  <si>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</si>
  <si>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</si>
  <si>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</si>
  <si>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</si>
  <si>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</si>
  <si>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</si>
  <si>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</si>
  <si>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</si>
  <si>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</si>
  <si>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</si>
  <si>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</si>
  <si>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</si>
  <si>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</si>
  <si>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</si>
  <si>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</si>
  <si>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</si>
  <si>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</si>
  <si>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</si>
  <si>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</si>
  <si>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</si>
  <si>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</si>
  <si>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</si>
  <si>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</si>
  <si>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</si>
  <si>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</si>
  <si>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</si>
  <si>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</si>
  <si>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</si>
  <si>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</si>
  <si>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</si>
  <si>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</si>
  <si>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</si>
  <si>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</si>
  <si>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</si>
  <si>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</si>
  <si>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</si>
  <si>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</si>
  <si>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</si>
  <si>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</si>
  <si>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</si>
  <si>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</si>
  <si>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</si>
  <si>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</si>
  <si>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</si>
  <si>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</si>
  <si>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</si>
  <si>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</si>
  <si>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</si>
  <si>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</si>
  <si>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</si>
  <si>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</si>
  <si>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</si>
  <si>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</si>
  <si>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</si>
  <si>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</si>
  <si>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</si>
  <si>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</si>
  <si>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</si>
  <si>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</si>
  <si>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</si>
  <si>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</si>
  <si>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</si>
  <si>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</si>
  <si>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</si>
  <si>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</si>
  <si>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</si>
  <si>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</si>
  <si>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</si>
  <si>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</si>
  <si>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</si>
  <si>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</si>
  <si>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</si>
  <si>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</si>
  <si>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</si>
  <si>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</si>
  <si>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</si>
  <si>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</si>
  <si>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</si>
  <si>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</si>
  <si>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</si>
  <si>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</si>
  <si>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</si>
  <si>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</si>
  <si>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</si>
  <si>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</si>
  <si>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</si>
  <si>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</si>
  <si>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</si>
  <si>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</si>
  <si>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</si>
  <si>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</si>
  <si>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</si>
  <si>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</si>
  <si>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</si>
  <si>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</si>
  <si>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</si>
  <si>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</si>
  <si>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</si>
  <si>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</si>
  <si>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</si>
  <si>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</si>
  <si>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</si>
  <si>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</si>
  <si>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</si>
  <si>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</si>
  <si>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</si>
  <si>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</si>
  <si>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</si>
  <si>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</si>
  <si>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</si>
  <si>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</si>
  <si>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</si>
  <si>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</si>
  <si>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</si>
  <si>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</si>
  <si>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</si>
  <si>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</si>
  <si>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</si>
  <si>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</si>
  <si>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</si>
  <si>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</si>
  <si>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</si>
  <si>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</si>
  <si>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</si>
  <si>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</si>
  <si>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</si>
  <si>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</si>
  <si>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</si>
  <si>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</si>
  <si>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</si>
  <si>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</si>
  <si>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</si>
  <si>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</si>
  <si>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</si>
  <si>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</si>
  <si>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</si>
  <si>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</si>
  <si>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</si>
  <si>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</si>
  <si>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</si>
  <si>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</si>
  <si>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</si>
  <si>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</si>
  <si>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</si>
  <si>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</si>
  <si>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</si>
  <si>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</si>
  <si>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</si>
  <si>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</si>
  <si>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</si>
  <si>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</si>
  <si>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</si>
  <si>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</si>
  <si>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</si>
  <si>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</si>
  <si>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</si>
  <si>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</si>
  <si>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</si>
  <si>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</si>
  <si>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</si>
  <si>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</si>
  <si>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</si>
  <si>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</si>
  <si>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</si>
  <si>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</si>
  <si>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</si>
  <si>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</si>
  <si>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</si>
  <si>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</si>
  <si>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</si>
  <si>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</si>
  <si>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</si>
  <si>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</si>
  <si>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</si>
  <si>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</si>
  <si>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</si>
  <si>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</si>
  <si>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</si>
  <si>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</si>
  <si>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</si>
  <si>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</si>
  <si>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</si>
  <si>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</si>
  <si>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</si>
  <si>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</si>
  <si>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</si>
  <si>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</si>
  <si>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</si>
  <si>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</si>
  <si>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</si>
  <si>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</si>
  <si>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</si>
  <si>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</si>
  <si>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</si>
  <si>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</si>
  <si>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</si>
  <si>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</si>
  <si>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</si>
  <si>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</si>
  <si>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</si>
  <si>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</si>
  <si>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</si>
  <si>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</si>
  <si>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</si>
  <si>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</si>
  <si>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</si>
  <si>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</si>
  <si>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</si>
  <si>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</si>
  <si>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</si>
  <si>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</si>
  <si>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</si>
  <si>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</si>
  <si>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</si>
  <si>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</si>
  <si>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</si>
  <si>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</si>
  <si>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</si>
  <si>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</si>
  <si>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</si>
  <si>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</si>
  <si>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</si>
  <si>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</si>
  <si>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</si>
  <si>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</si>
  <si>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</si>
  <si>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</si>
  <si>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</si>
  <si>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</si>
  <si>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</si>
  <si>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</si>
  <si>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</si>
  <si>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</si>
  <si>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</si>
  <si>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</si>
  <si>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</si>
  <si>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</si>
  <si>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</si>
  <si>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</si>
  <si>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</si>
  <si>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</si>
  <si>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</si>
  <si>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</si>
  <si>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</si>
  <si>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</si>
  <si>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</si>
  <si>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</si>
  <si>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</si>
  <si>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</si>
  <si>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</si>
  <si>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</si>
  <si>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</si>
  <si>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</si>
  <si>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</si>
  <si>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</si>
  <si>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</si>
  <si>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</si>
  <si>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</si>
  <si>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</si>
  <si>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</si>
  <si>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</si>
  <si>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</si>
  <si>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</si>
  <si>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</si>
  <si>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</si>
  <si>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</si>
  <si>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</si>
  <si>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</si>
  <si>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</si>
  <si>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</si>
  <si>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</si>
  <si>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</si>
  <si>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</si>
  <si>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</si>
  <si>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</si>
  <si>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</si>
  <si>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</si>
  <si>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</si>
  <si>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</si>
  <si>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</si>
  <si>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</si>
  <si>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</si>
  <si>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</si>
  <si>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</si>
  <si>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</si>
  <si>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</si>
  <si>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</si>
  <si>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</si>
  <si>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</si>
  <si>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</si>
  <si>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</si>
  <si>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</si>
  <si>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</si>
  <si>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</si>
  <si>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</si>
  <si>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</si>
  <si>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</si>
  <si>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</si>
  <si>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</si>
  <si>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</si>
  <si>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</si>
  <si>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</si>
  <si>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</si>
  <si>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</si>
  <si>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</si>
  <si>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</si>
  <si>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</si>
  <si>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</si>
  <si>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</si>
  <si>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</si>
  <si>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</si>
  <si>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</si>
  <si>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</si>
  <si>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</si>
  <si>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</si>
  <si>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</si>
  <si>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</si>
  <si>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</si>
  <si>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</si>
  <si>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</si>
  <si>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</si>
  <si>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</si>
  <si>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</si>
  <si>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</si>
  <si>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</si>
  <si>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</si>
  <si>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</si>
  <si>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</si>
  <si>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</si>
  <si>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</si>
  <si>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</si>
  <si>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</si>
  <si>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</si>
  <si>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</si>
  <si>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</si>
  <si>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</si>
  <si>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</si>
  <si>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</si>
  <si>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</si>
  <si>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</si>
  <si>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</si>
  <si>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</si>
  <si>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</si>
  <si>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</si>
  <si>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</si>
  <si>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</si>
  <si>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</si>
  <si>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</si>
  <si>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</si>
  <si>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</si>
  <si>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</si>
  <si>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</si>
  <si>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</si>
  <si>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</si>
  <si>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</si>
  <si>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</si>
  <si>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</si>
  <si>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</si>
  <si>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</si>
  <si>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</si>
  <si>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</si>
  <si>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</si>
  <si>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</si>
  <si>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</si>
  <si>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</si>
  <si>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</si>
  <si>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</si>
  <si>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</si>
  <si>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</si>
  <si>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</si>
  <si>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</si>
  <si>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</si>
  <si>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</si>
  <si>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</si>
  <si>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</si>
  <si>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</si>
  <si>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</si>
  <si>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</si>
  <si>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</si>
  <si>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</si>
  <si>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</si>
  <si>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</si>
  <si>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</si>
  <si>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</si>
  <si>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</si>
  <si>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</si>
  <si>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</si>
  <si>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</si>
  <si>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</si>
  <si>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</si>
  <si>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</si>
  <si>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</si>
  <si>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</si>
  <si>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</si>
  <si>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</si>
  <si>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</si>
  <si>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</si>
  <si>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</si>
  <si>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</si>
  <si>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</si>
  <si>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</si>
  <si>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</si>
  <si>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</si>
  <si>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</si>
  <si>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</si>
  <si>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</si>
  <si>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</si>
  <si>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</si>
  <si>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</si>
  <si>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</si>
  <si>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</si>
  <si>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</si>
  <si>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</si>
  <si>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</si>
  <si>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</si>
  <si>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</si>
  <si>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</si>
  <si>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</si>
  <si>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</si>
  <si>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</si>
  <si>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</si>
  <si>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</si>
  <si>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</si>
  <si>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</si>
  <si>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</si>
  <si>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</si>
  <si>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</si>
  <si>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</si>
  <si>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</si>
  <si>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</si>
  <si>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</si>
  <si>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</si>
  <si>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</si>
  <si>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</si>
  <si>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</si>
  <si>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</si>
  <si>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</si>
  <si>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</si>
  <si>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</si>
  <si>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</si>
  <si>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</si>
  <si>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</si>
  <si>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</si>
  <si>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</si>
  <si>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</si>
  <si>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</si>
  <si>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</si>
  <si>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</si>
  <si>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</si>
  <si>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</si>
  <si>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</si>
  <si>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</si>
  <si>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</si>
  <si>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</si>
  <si>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</si>
  <si>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</si>
  <si>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</si>
  <si>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</si>
  <si>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</si>
  <si>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</si>
  <si>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</si>
  <si>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</si>
  <si>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</si>
  <si>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</si>
  <si>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</si>
  <si>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</si>
  <si>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</si>
  <si>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</si>
  <si>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</si>
  <si>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</si>
  <si>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</si>
  <si>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</si>
  <si>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</si>
  <si>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</si>
  <si>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</si>
  <si>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</si>
  <si>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</si>
  <si>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</si>
  <si>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</si>
  <si>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</si>
  <si>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</si>
  <si>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</si>
  <si>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</si>
  <si>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</si>
  <si>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</si>
  <si>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</si>
  <si>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</si>
  <si>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</si>
  <si>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</si>
  <si>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</si>
  <si>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</si>
  <si>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</si>
  <si>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</si>
  <si>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</si>
  <si>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</si>
  <si>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</si>
  <si>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</si>
  <si>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</si>
  <si>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</si>
  <si>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</si>
  <si>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</si>
  <si>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</si>
  <si>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</si>
  <si>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</si>
  <si>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</si>
  <si>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</si>
  <si>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</si>
  <si>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</si>
  <si>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</si>
  <si>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</si>
  <si>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</si>
  <si>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</si>
  <si>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</si>
  <si>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</si>
  <si>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</si>
  <si>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</si>
  <si>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</si>
  <si>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</si>
  <si>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</si>
  <si>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</si>
  <si>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</si>
  <si>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</si>
  <si>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</si>
  <si>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</si>
  <si>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</si>
  <si>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</si>
  <si>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</si>
  <si>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</si>
  <si>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</si>
  <si>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</si>
  <si>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</si>
  <si>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</si>
  <si>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</si>
  <si>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</si>
  <si>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</si>
  <si>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</si>
  <si>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</si>
  <si>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</si>
  <si>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</si>
  <si>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</si>
  <si>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</si>
  <si>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</si>
  <si>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</si>
  <si>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</si>
  <si>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</si>
  <si>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</si>
  <si>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</si>
  <si>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</si>
  <si>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</si>
  <si>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</si>
  <si>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</si>
  <si>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</si>
  <si>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</si>
  <si>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</si>
  <si>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</si>
  <si>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</si>
  <si>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</si>
  <si>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</si>
  <si>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</si>
  <si>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</si>
  <si>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</si>
  <si>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</si>
  <si>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</si>
  <si>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</si>
  <si>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</si>
  <si>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</si>
  <si>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</si>
  <si>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</si>
  <si>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</si>
  <si>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</si>
  <si>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</si>
  <si>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</si>
  <si>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</si>
  <si>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</si>
  <si>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</si>
  <si>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</si>
  <si>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</si>
  <si>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</si>
  <si>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</si>
  <si>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</si>
  <si>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</si>
  <si>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</si>
  <si>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</si>
  <si>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</si>
  <si>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</si>
  <si>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</si>
  <si>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</si>
  <si>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</si>
  <si>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</si>
  <si>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</si>
  <si>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</si>
  <si>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</si>
  <si>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</si>
  <si>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</si>
  <si>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</si>
  <si>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</si>
  <si>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</si>
  <si>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</si>
  <si>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</si>
  <si>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</si>
  <si>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</si>
  <si>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</si>
  <si>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</si>
  <si>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</si>
  <si>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</si>
  <si>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</si>
  <si>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</si>
  <si>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</si>
  <si>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</si>
  <si>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</si>
  <si>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</si>
  <si>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</si>
  <si>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</si>
  <si>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</si>
  <si>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</si>
  <si>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</si>
  <si>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</si>
  <si>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</si>
  <si>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</si>
  <si>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</si>
  <si>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</si>
  <si>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</si>
  <si>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</si>
  <si>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</si>
  <si>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</si>
  <si>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</si>
  <si>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</si>
  <si>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</si>
  <si>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</si>
  <si>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</si>
  <si>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</si>
  <si>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</si>
  <si>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</si>
  <si>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</si>
  <si>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</si>
  <si>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</si>
  <si>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</si>
  <si>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</si>
  <si>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</si>
  <si>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</si>
  <si>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</si>
  <si>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</si>
  <si>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</si>
  <si>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</si>
  <si>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</si>
  <si>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</si>
  <si>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</si>
  <si>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</si>
  <si>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</si>
  <si>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</si>
  <si>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</si>
  <si>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</si>
  <si>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</si>
  <si>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</si>
  <si>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</si>
  <si>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</si>
  <si>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</si>
  <si>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</si>
  <si>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</si>
  <si>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</si>
  <si>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</si>
  <si>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</si>
  <si>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</si>
  <si>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</si>
  <si>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</si>
  <si>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</si>
  <si>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</si>
  <si>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</si>
  <si>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</si>
  <si>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</si>
  <si>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</si>
  <si>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</si>
  <si>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</si>
  <si>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</si>
  <si>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</si>
  <si>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</si>
  <si>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</si>
  <si>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</si>
  <si>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</si>
  <si>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</si>
  <si>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</si>
  <si>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</si>
  <si>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</si>
  <si>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</si>
  <si>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</si>
  <si>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</si>
  <si>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</si>
  <si>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</si>
  <si>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</si>
  <si>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</si>
  <si>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</si>
  <si>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</si>
  <si>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</si>
  <si>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</si>
  <si>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</si>
  <si>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</si>
  <si>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</si>
  <si>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</si>
  <si>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</si>
  <si>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</si>
  <si>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</si>
  <si>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</si>
  <si>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</si>
  <si>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</si>
  <si>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</si>
  <si>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</si>
  <si>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</si>
  <si>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</si>
  <si>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</si>
  <si>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</si>
  <si>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</si>
  <si>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</si>
  <si>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</si>
  <si>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</si>
  <si>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</si>
  <si>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</si>
  <si>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</si>
  <si>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</si>
  <si>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</si>
  <si>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</si>
  <si>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</si>
  <si>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</si>
  <si>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</si>
  <si>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</si>
  <si>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</si>
  <si>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</si>
  <si>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</si>
  <si>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</si>
  <si>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</si>
  <si>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</si>
  <si>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</si>
  <si>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</si>
  <si>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</si>
  <si>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</si>
  <si>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</si>
  <si>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</si>
  <si>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</si>
  <si>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</si>
  <si>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</si>
  <si>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</si>
  <si>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</si>
  <si>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</si>
  <si>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</si>
  <si>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</si>
  <si>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</si>
  <si>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</si>
  <si>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</si>
  <si>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</si>
  <si>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</si>
  <si>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</si>
  <si>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</si>
  <si>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</si>
  <si>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</si>
  <si>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</si>
  <si>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</si>
  <si>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</si>
  <si>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</si>
  <si>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</si>
  <si>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</si>
  <si>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</si>
  <si>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</si>
  <si>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</si>
  <si>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</si>
  <si>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</si>
  <si>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</si>
  <si>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</si>
  <si>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</si>
  <si>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</si>
  <si>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</si>
  <si>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</si>
  <si>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</si>
  <si>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</si>
  <si>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</si>
  <si>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</si>
  <si>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</si>
  <si>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</si>
  <si>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</si>
  <si>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</si>
  <si>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</si>
  <si>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</si>
  <si>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</si>
  <si>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</si>
  <si>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</si>
  <si>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</si>
  <si>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</si>
  <si>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</si>
  <si>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</si>
  <si>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</si>
  <si>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</si>
  <si>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</si>
  <si>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</si>
  <si>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</si>
  <si>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</si>
  <si>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</si>
  <si>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</si>
  <si>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</si>
  <si>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</si>
  <si>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</si>
  <si>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</si>
  <si>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</si>
  <si>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</si>
  <si>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</si>
  <si>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</si>
  <si>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</si>
  <si>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</si>
  <si>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</si>
  <si>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</si>
  <si>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</si>
  <si>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</si>
  <si>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</si>
  <si>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</si>
  <si>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</si>
  <si>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</si>
  <si>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</si>
  <si>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</si>
  <si>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</si>
  <si>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</si>
  <si>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</si>
  <si>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</si>
  <si>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</si>
  <si>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</si>
  <si>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</si>
  <si>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</si>
  <si>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</si>
  <si>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</si>
  <si>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</si>
  <si>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</si>
  <si>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</si>
  <si>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</si>
  <si>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</si>
  <si>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</si>
  <si>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</si>
  <si>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</si>
  <si>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</si>
  <si>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</si>
  <si>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</si>
  <si>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</si>
  <si>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</si>
  <si>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</si>
  <si>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</si>
  <si>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</si>
  <si>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</si>
  <si>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</si>
  <si>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</si>
  <si>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</si>
  <si>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</si>
  <si>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</si>
  <si>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</si>
  <si>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</si>
  <si>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</si>
  <si>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</si>
  <si>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</si>
  <si>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</si>
  <si>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</si>
  <si>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</si>
  <si>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</si>
  <si>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</si>
  <si>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</si>
  <si>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</si>
  <si>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</si>
  <si>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</si>
  <si>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</si>
  <si>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</si>
  <si>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</si>
  <si>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</si>
  <si>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</si>
  <si>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</si>
  <si>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</si>
  <si>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</si>
  <si>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</si>
  <si>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</si>
  <si>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</si>
  <si>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</si>
  <si>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</si>
  <si>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</si>
  <si>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</si>
  <si>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</si>
  <si>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</si>
  <si>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</si>
  <si>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</si>
  <si>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</si>
  <si>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</si>
  <si>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</si>
  <si>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</si>
  <si>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</si>
  <si>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</si>
  <si>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</si>
  <si>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</si>
  <si>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</si>
  <si>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</si>
  <si>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</si>
  <si>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</si>
  <si>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</si>
  <si>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</si>
  <si>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</si>
  <si>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</si>
  <si>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</si>
  <si>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</si>
  <si>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</si>
  <si>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</si>
  <si>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</si>
  <si>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</si>
  <si>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</si>
  <si>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</si>
  <si>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</si>
  <si>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</si>
  <si>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</si>
  <si>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</si>
  <si>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</si>
  <si>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</si>
  <si>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</si>
  <si>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</si>
  <si>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</si>
  <si>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</si>
  <si>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</si>
  <si>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</si>
  <si>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</si>
  <si>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</si>
  <si>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</si>
  <si>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</si>
  <si>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</si>
  <si>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</si>
  <si>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</si>
  <si>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</si>
  <si>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</si>
  <si>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</si>
  <si>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</si>
  <si>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</si>
  <si>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</si>
  <si>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</si>
  <si>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</si>
  <si>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</si>
  <si>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</si>
  <si>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</si>
  <si>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</si>
  <si>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</si>
  <si>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</si>
  <si>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</si>
  <si>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</si>
  <si>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</si>
  <si>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</si>
  <si>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</si>
  <si>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</si>
  <si>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</si>
  <si>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</si>
  <si>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</si>
  <si>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</si>
  <si>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</si>
  <si>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</si>
  <si>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</si>
  <si>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</si>
  <si>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</si>
  <si>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</si>
  <si>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</si>
  <si>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</si>
  <si>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</si>
  <si>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</si>
  <si>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</si>
  <si>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</si>
  <si>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</si>
  <si>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</si>
  <si>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</si>
  <si>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</si>
  <si>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</si>
  <si>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</si>
  <si>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</si>
  <si>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</si>
  <si>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</si>
  <si>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</si>
  <si>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</si>
  <si>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</si>
  <si>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</si>
  <si>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</si>
  <si>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</si>
  <si>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</si>
  <si>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</si>
  <si>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</si>
  <si>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</si>
  <si>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</si>
  <si>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</si>
  <si>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</si>
  <si>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</si>
  <si>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</si>
  <si>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</si>
  <si>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</si>
  <si>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</si>
  <si>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</si>
  <si>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</si>
  <si>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</si>
  <si>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</si>
  <si>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</si>
  <si>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</si>
  <si>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</si>
  <si>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</si>
  <si>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</si>
  <si>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</si>
  <si>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</si>
  <si>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</si>
  <si>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</si>
  <si>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</si>
  <si>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</si>
  <si>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</si>
  <si>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</si>
  <si>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</si>
  <si>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</si>
  <si>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</si>
  <si>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</si>
  <si>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</si>
  <si>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</si>
  <si>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</si>
  <si>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</si>
  <si>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</si>
  <si>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</si>
  <si>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</si>
  <si>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</si>
  <si>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</si>
  <si>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</si>
  <si>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</si>
  <si>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</si>
  <si>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</si>
  <si>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</si>
  <si>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</si>
  <si>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</si>
  <si>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</si>
  <si>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</si>
  <si>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</si>
  <si>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</si>
  <si>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</si>
  <si>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</si>
  <si>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</si>
  <si>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</si>
  <si>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</si>
  <si>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</si>
  <si>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</si>
  <si>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</si>
  <si>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</si>
  <si>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</si>
  <si>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</si>
  <si>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</si>
  <si>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</si>
  <si>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</si>
  <si>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</si>
  <si>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</si>
  <si>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</si>
  <si>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</si>
  <si>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</si>
  <si>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</si>
  <si>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</si>
  <si>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</si>
  <si>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</si>
  <si>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</si>
  <si>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</si>
  <si>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</si>
  <si>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</si>
  <si>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</si>
  <si>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</si>
  <si>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</si>
  <si>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</si>
  <si>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</si>
  <si>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</si>
  <si>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</si>
  <si>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</si>
  <si>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</si>
  <si>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</si>
  <si>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</si>
  <si>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</si>
  <si>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</si>
  <si>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</si>
  <si>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</si>
  <si>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</si>
  <si>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</si>
  <si>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</si>
  <si>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</si>
  <si>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</si>
  <si>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</si>
  <si>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</si>
  <si>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</si>
  <si>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</si>
  <si>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</si>
  <si>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</si>
  <si>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</si>
  <si>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</si>
  <si>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</si>
  <si>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</si>
  <si>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</si>
  <si>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</si>
  <si>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</si>
  <si>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</si>
  <si>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</si>
  <si>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</si>
  <si>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</si>
  <si>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</si>
  <si>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</si>
  <si>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</si>
  <si>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</si>
  <si>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</si>
  <si>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</si>
  <si>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</si>
  <si>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</si>
  <si>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</si>
  <si>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</si>
  <si>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</si>
  <si>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</si>
  <si>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</si>
  <si>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</si>
  <si>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</si>
  <si>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</si>
  <si>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</si>
  <si>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</si>
  <si>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</si>
  <si>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</si>
  <si>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</si>
  <si>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</si>
  <si>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</si>
  <si>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</si>
  <si>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</si>
  <si>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</si>
  <si>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</si>
  <si>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</si>
  <si>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</si>
  <si>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</si>
  <si>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</si>
  <si>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</si>
  <si>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</si>
  <si>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</si>
  <si>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</si>
  <si>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</si>
  <si>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</si>
  <si>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</si>
  <si>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</si>
  <si>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</si>
  <si>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</si>
  <si>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</si>
  <si>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</si>
  <si>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</si>
  <si>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</si>
  <si>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</si>
  <si>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</si>
  <si>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</si>
  <si>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</si>
  <si>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</si>
  <si>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</si>
  <si>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</si>
  <si>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</si>
  <si>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</si>
  <si>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</si>
  <si>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</si>
  <si>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</si>
  <si>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</si>
  <si>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</si>
  <si>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</si>
  <si>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</si>
  <si>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</si>
  <si>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</si>
  <si>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</si>
  <si>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</si>
  <si>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</si>
  <si>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</si>
  <si>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</si>
  <si>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</si>
  <si>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</si>
  <si>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</si>
  <si>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</si>
  <si>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</si>
  <si>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</si>
  <si>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</si>
  <si>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</si>
  <si>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</si>
  <si>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</si>
  <si>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</si>
  <si>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</si>
  <si>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</si>
  <si>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</si>
  <si>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</si>
  <si>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</si>
  <si>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</si>
  <si>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</si>
  <si>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</si>
  <si>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</si>
  <si>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</si>
  <si>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</si>
  <si>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</si>
  <si>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</si>
  <si>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</si>
  <si>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</si>
  <si>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</si>
  <si>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</si>
  <si>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</si>
  <si>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</si>
  <si>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</si>
  <si>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</si>
  <si>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</si>
  <si>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</si>
  <si>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</si>
  <si>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</si>
  <si>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</si>
  <si>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</si>
  <si>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</si>
  <si>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</si>
  <si>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</si>
  <si>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</si>
  <si>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</si>
  <si>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</si>
  <si>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</si>
  <si>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</si>
  <si>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</si>
  <si>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</si>
  <si>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</si>
  <si>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</si>
  <si>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</si>
  <si>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</si>
  <si>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</si>
  <si>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</si>
  <si>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</si>
  <si>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</si>
  <si>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</si>
  <si>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</si>
  <si>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</si>
  <si>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</si>
  <si>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</si>
  <si>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</si>
  <si>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</si>
  <si>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</si>
  <si>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</si>
  <si>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</si>
  <si>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</si>
  <si>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</si>
  <si>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</si>
  <si>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</si>
  <si>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</si>
  <si>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</si>
  <si>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</si>
  <si>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</si>
  <si>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</si>
  <si>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</si>
  <si>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</si>
  <si>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</si>
  <si>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</si>
  <si>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</si>
  <si>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</si>
  <si>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</si>
  <si>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</si>
  <si>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</si>
  <si>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</si>
  <si>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</si>
  <si>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</si>
  <si>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</si>
  <si>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</si>
  <si>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</si>
  <si>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</si>
  <si>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</si>
  <si>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</si>
  <si>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</si>
  <si>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</si>
  <si>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</si>
  <si>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</si>
  <si>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</si>
  <si>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</si>
  <si>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</si>
  <si>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</si>
  <si>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</si>
  <si>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</si>
  <si>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</si>
  <si>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</si>
  <si>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</si>
  <si>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</si>
  <si>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</si>
  <si>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</si>
  <si>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</si>
  <si>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</si>
  <si>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</si>
  <si>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</si>
  <si>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</si>
  <si>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</si>
  <si>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</si>
  <si>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</si>
  <si>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</si>
  <si>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</si>
  <si>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</si>
  <si>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</si>
  <si>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</si>
  <si>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</si>
  <si>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</si>
  <si>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</si>
  <si>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</si>
  <si>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</si>
  <si>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</si>
  <si>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</si>
  <si>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</si>
  <si>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</si>
  <si>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</si>
  <si>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</si>
  <si>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</si>
  <si>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</si>
  <si>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</si>
  <si>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</si>
  <si>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</si>
  <si>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</si>
  <si>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</si>
  <si>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</si>
  <si>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</si>
  <si>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</si>
  <si>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</si>
  <si>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</si>
  <si>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</si>
  <si>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</si>
  <si>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</si>
  <si>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</si>
  <si>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</si>
  <si>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</si>
  <si>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</si>
  <si>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</si>
  <si>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</si>
  <si>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</si>
  <si>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</si>
  <si>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</si>
  <si>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</si>
  <si>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</si>
  <si>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</si>
  <si>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</si>
  <si>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</si>
  <si>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</si>
  <si>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</si>
  <si>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</si>
  <si>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</si>
  <si>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</si>
  <si>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</si>
  <si>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</si>
  <si>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</si>
  <si>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</si>
  <si>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</si>
  <si>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</si>
  <si>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</si>
  <si>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</si>
  <si>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</si>
  <si>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</si>
  <si>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</si>
  <si>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</si>
  <si>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</si>
  <si>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</si>
  <si>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</si>
  <si>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</si>
  <si>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</si>
  <si>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</si>
  <si>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</si>
  <si>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</si>
  <si>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</si>
  <si>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</si>
  <si>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</si>
  <si>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</si>
  <si>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</si>
  <si>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</si>
  <si>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</si>
  <si>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</si>
  <si>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</si>
  <si>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</si>
  <si>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</si>
  <si>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</si>
  <si>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</si>
  <si>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</si>
  <si>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</si>
  <si>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</si>
  <si>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</si>
  <si>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</si>
  <si>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</si>
  <si>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</si>
  <si>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</si>
  <si>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</si>
  <si>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</si>
  <si>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</si>
  <si>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</si>
  <si>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</si>
  <si>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</si>
  <si>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</si>
  <si>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</si>
  <si>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</si>
  <si>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</si>
  <si>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</si>
  <si>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</si>
  <si>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</si>
  <si>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</si>
  <si>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</si>
  <si>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</si>
  <si>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</si>
  <si>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</si>
  <si>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</si>
  <si>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</si>
  <si>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</si>
  <si>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</si>
  <si>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</si>
  <si>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</si>
  <si>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</si>
  <si>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</si>
  <si>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</si>
  <si>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</si>
  <si>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</si>
  <si>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</si>
  <si>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</si>
  <si>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</si>
  <si>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</si>
  <si>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</si>
  <si>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</si>
  <si>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</si>
  <si>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</si>
  <si>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</si>
  <si>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</si>
  <si>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</si>
  <si>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</si>
  <si>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</si>
  <si>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</si>
  <si>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</si>
  <si>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</si>
  <si>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</si>
  <si>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</si>
  <si>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</si>
  <si>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</si>
  <si>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</si>
  <si>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</si>
  <si>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</si>
  <si>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</si>
  <si>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</si>
  <si>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</si>
  <si>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</si>
  <si>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</si>
  <si>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</si>
  <si>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</si>
  <si>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</si>
  <si>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</si>
  <si>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</si>
  <si>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</si>
  <si>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</si>
  <si>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</si>
  <si>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</si>
  <si>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</si>
  <si>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</si>
  <si>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</si>
  <si>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</si>
  <si>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</si>
  <si>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</si>
  <si>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</si>
  <si>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</si>
  <si>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</si>
  <si>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</si>
  <si>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</si>
  <si>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</si>
  <si>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</si>
  <si>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</si>
  <si>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</si>
  <si>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</si>
  <si>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</si>
  <si>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</si>
  <si>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</si>
  <si>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</si>
  <si>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</si>
  <si>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</si>
  <si>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</si>
  <si>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</si>
  <si>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</si>
  <si>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</si>
  <si>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</si>
  <si>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</si>
  <si>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</si>
  <si>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</si>
  <si>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</si>
  <si>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</si>
  <si>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</si>
  <si>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</si>
  <si>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</si>
  <si>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</si>
  <si>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</si>
  <si>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</si>
  <si>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</si>
  <si>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</si>
  <si>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</si>
  <si>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</si>
  <si>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</si>
  <si>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</si>
  <si>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</si>
  <si>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</si>
  <si>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</si>
  <si>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</si>
  <si>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</si>
  <si>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</si>
  <si>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</si>
  <si>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</si>
  <si>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</si>
  <si>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</si>
  <si>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</si>
  <si>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</si>
  <si>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</si>
  <si>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</si>
  <si>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</si>
  <si>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</si>
  <si>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</si>
  <si>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</si>
  <si>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</si>
  <si>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</si>
  <si>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</si>
  <si>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</si>
  <si>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</si>
  <si>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</si>
  <si>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</si>
  <si>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</si>
  <si>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</si>
  <si>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</si>
  <si>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</si>
  <si>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</si>
  <si>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</si>
  <si>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</si>
  <si>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</si>
  <si>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</si>
  <si>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</si>
  <si>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</si>
  <si>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</si>
  <si>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</si>
  <si>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</si>
  <si>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</si>
  <si>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</si>
  <si>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</si>
  <si>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</si>
  <si>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</si>
  <si>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</si>
  <si>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</si>
  <si>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</si>
  <si>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</si>
  <si>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</si>
  <si>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</si>
  <si>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</si>
  <si>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</si>
  <si>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</si>
  <si>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</si>
  <si>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</si>
  <si>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</si>
  <si>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</si>
  <si>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</si>
  <si>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</si>
  <si>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</si>
  <si>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</si>
  <si>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</si>
  <si>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</si>
  <si>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</si>
  <si>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</si>
  <si>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</si>
  <si>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</si>
  <si>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</si>
  <si>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</si>
  <si>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</si>
  <si>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</si>
  <si>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</si>
  <si>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</si>
  <si>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</si>
  <si>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</si>
  <si>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</si>
  <si>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</si>
  <si>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</si>
  <si>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</si>
  <si>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</si>
  <si>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</si>
  <si>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</si>
  <si>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</si>
  <si>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</si>
  <si>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</si>
  <si>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</si>
  <si>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</si>
  <si>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</si>
  <si>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</si>
  <si>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</si>
  <si>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</si>
  <si>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</si>
  <si>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</si>
  <si>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</si>
  <si>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</si>
  <si>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</si>
  <si>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</si>
  <si>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</si>
  <si>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</si>
  <si>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</si>
  <si>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</si>
  <si>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</si>
  <si>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</si>
  <si>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</si>
  <si>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</si>
  <si>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</si>
  <si>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</si>
  <si>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</si>
  <si>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</si>
  <si>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</si>
  <si>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</si>
  <si>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</si>
  <si>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</si>
  <si>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</si>
  <si>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</si>
  <si>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</si>
  <si>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</si>
  <si>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</si>
  <si>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</si>
  <si>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</si>
  <si>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</si>
  <si>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</si>
  <si>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</si>
  <si>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</si>
  <si>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</si>
  <si>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</si>
  <si>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</si>
  <si>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</si>
  <si>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</si>
  <si>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</si>
  <si>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</si>
  <si>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</si>
  <si>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</si>
  <si>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</si>
  <si>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</si>
  <si>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</si>
  <si>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</si>
  <si>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</si>
  <si>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</si>
  <si>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</si>
  <si>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</si>
  <si>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</si>
  <si>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</si>
  <si>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</si>
  <si>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</si>
  <si>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</si>
  <si>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</si>
  <si>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</si>
  <si>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</si>
  <si>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</si>
  <si>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</si>
  <si>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</si>
  <si>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</si>
  <si>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</si>
  <si>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</si>
  <si>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</si>
  <si>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</si>
  <si>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</si>
  <si>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</si>
  <si>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</si>
  <si>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</si>
  <si>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</si>
  <si>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</si>
  <si>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</si>
  <si>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</si>
  <si>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</si>
  <si>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</si>
  <si>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</si>
  <si>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</si>
  <si>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</si>
  <si>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</si>
  <si>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</si>
  <si>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</si>
  <si>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</si>
  <si>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</si>
  <si>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</si>
  <si>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</si>
  <si>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</si>
  <si>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</si>
  <si>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</si>
  <si>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</si>
  <si>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</si>
  <si>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</si>
  <si>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</si>
  <si>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</si>
  <si>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</si>
  <si>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</si>
  <si>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</si>
  <si>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</si>
  <si>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</si>
  <si>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</si>
  <si>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</si>
  <si>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</si>
  <si>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</si>
  <si>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</si>
  <si>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</si>
  <si>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</si>
  <si>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</si>
  <si>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</si>
  <si>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</si>
  <si>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</si>
  <si>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</si>
  <si>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</si>
  <si>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</si>
  <si>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</si>
  <si>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</si>
  <si>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</si>
  <si>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</si>
  <si>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</si>
  <si>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</si>
  <si>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</si>
  <si>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</si>
  <si>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</si>
  <si>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</si>
  <si>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</si>
  <si>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</si>
  <si>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</si>
  <si>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</si>
  <si>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</si>
  <si>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</si>
  <si>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</si>
  <si>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</si>
  <si>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</si>
  <si>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</si>
  <si>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</si>
  <si>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</si>
  <si>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</si>
  <si>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</si>
  <si>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</si>
  <si>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</si>
  <si>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</si>
  <si>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</si>
  <si>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</si>
  <si>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</si>
  <si>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</si>
  <si>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</si>
  <si>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</si>
  <si>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</si>
  <si>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</si>
  <si>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</si>
  <si>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</si>
  <si>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</si>
  <si>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</si>
  <si>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</si>
  <si>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</si>
  <si>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</si>
  <si>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</si>
  <si>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</si>
  <si>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</si>
  <si>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</si>
  <si>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</si>
  <si>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</si>
  <si>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</si>
  <si>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</si>
  <si>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</si>
  <si>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</si>
  <si>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</si>
  <si>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</si>
  <si>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</si>
  <si>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</si>
  <si>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</si>
  <si>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</si>
  <si>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</si>
  <si>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</si>
  <si>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</si>
  <si>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</si>
  <si>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</si>
  <si>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</si>
  <si>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</si>
  <si>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</si>
  <si>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</si>
  <si>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</si>
  <si>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</si>
  <si>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</si>
  <si>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</si>
  <si>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</si>
  <si>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</si>
  <si>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</si>
  <si>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</si>
  <si>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</si>
  <si>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</si>
  <si>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</si>
  <si>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</si>
  <si>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</si>
  <si>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</si>
  <si>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</si>
  <si>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</si>
  <si>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</si>
  <si>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</si>
  <si>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</si>
  <si>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</si>
  <si>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</si>
  <si>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</si>
  <si>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</si>
  <si>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</si>
  <si>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</si>
  <si>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</si>
  <si>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</si>
  <si>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</si>
  <si>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</si>
  <si>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</si>
  <si>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</si>
  <si>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</si>
  <si>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</si>
  <si>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</si>
  <si>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</si>
  <si>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</si>
  <si>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</si>
  <si>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</si>
  <si>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</si>
  <si>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</si>
  <si>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</si>
  <si>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</si>
  <si>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</si>
  <si>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</si>
  <si>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</si>
  <si>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</si>
  <si>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</si>
  <si>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</si>
  <si>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</si>
  <si>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</si>
  <si>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</si>
  <si>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</si>
  <si>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</si>
  <si>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</si>
  <si>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</si>
  <si>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</si>
  <si>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</si>
  <si>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</si>
  <si>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</si>
  <si>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</si>
  <si>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</si>
  <si>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</si>
  <si>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</si>
  <si>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</si>
  <si>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</si>
  <si>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</si>
  <si>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</si>
  <si>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</si>
  <si>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</si>
  <si>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</si>
  <si>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</si>
  <si>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</si>
  <si>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</si>
  <si>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</si>
  <si>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</si>
  <si>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</si>
  <si>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</si>
  <si>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</si>
  <si>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</si>
  <si>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</si>
  <si>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</si>
  <si>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</si>
  <si>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</si>
  <si>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</si>
  <si>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</si>
  <si>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</si>
  <si>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</si>
  <si>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</si>
  <si>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</si>
  <si>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</si>
  <si>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</si>
  <si>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</si>
  <si>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</si>
  <si>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</si>
  <si>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</si>
  <si>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</si>
  <si>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</si>
  <si>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</si>
  <si>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</si>
  <si>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</si>
  <si>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</si>
  <si>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</si>
  <si>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</si>
  <si>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</si>
  <si>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</si>
  <si>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</si>
  <si>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</si>
  <si>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</si>
  <si>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</si>
  <si>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</si>
  <si>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</si>
  <si>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</si>
  <si>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</si>
  <si>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</si>
  <si>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</si>
  <si>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</si>
  <si>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</si>
  <si>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</si>
  <si>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</si>
  <si>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</si>
  <si>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</si>
  <si>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</si>
  <si>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</si>
  <si>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</si>
  <si>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</si>
  <si>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</si>
  <si>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</si>
  <si>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</si>
  <si>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</si>
  <si>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</si>
  <si>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</si>
  <si>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</si>
  <si>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</si>
  <si>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</si>
  <si>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</si>
  <si>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</si>
  <si>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</si>
  <si>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</si>
  <si>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</si>
  <si>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</si>
  <si>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</si>
  <si>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</si>
  <si>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</si>
  <si>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</si>
  <si>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</si>
  <si>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</si>
  <si>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</si>
  <si>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</si>
  <si>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</si>
  <si>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</si>
  <si>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</si>
  <si>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</si>
  <si>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</si>
  <si>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</si>
  <si>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</si>
  <si>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</si>
  <si>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</si>
  <si>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</si>
  <si>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</si>
  <si>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</si>
  <si>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</si>
  <si>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</si>
  <si>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</si>
  <si>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</si>
  <si>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</si>
  <si>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</si>
  <si>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</si>
  <si>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</si>
  <si>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</si>
  <si>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</si>
  <si>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</si>
  <si>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</si>
  <si>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</si>
  <si>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</si>
  <si>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</si>
  <si>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</si>
  <si>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</si>
  <si>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</si>
  <si>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</si>
  <si>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</si>
  <si>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</si>
  <si>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</si>
  <si>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</si>
  <si>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</si>
  <si>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</si>
  <si>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</si>
  <si>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</si>
  <si>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</si>
  <si>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</si>
  <si>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</si>
  <si>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</si>
  <si>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</si>
  <si>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</si>
  <si>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</si>
  <si>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</si>
  <si>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</si>
  <si>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</si>
  <si>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</si>
  <si>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</si>
  <si>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</si>
  <si>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</si>
  <si>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</si>
  <si>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</si>
  <si>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</si>
  <si>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</si>
  <si>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</si>
  <si>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</si>
  <si>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</si>
  <si>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</si>
  <si>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</si>
  <si>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</si>
  <si>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</si>
  <si>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</si>
  <si>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</si>
  <si>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</si>
  <si>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</si>
  <si>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</si>
  <si>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</si>
  <si>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</si>
  <si>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</si>
  <si>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</si>
  <si>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</si>
  <si>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</si>
  <si>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</si>
  <si>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</si>
  <si>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</si>
  <si>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</si>
  <si>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</si>
  <si>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</si>
  <si>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</si>
  <si>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</si>
  <si>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</si>
  <si>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</si>
  <si>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</si>
  <si>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</si>
  <si>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</si>
  <si>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</si>
  <si>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</si>
  <si>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</si>
  <si>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</si>
  <si>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</si>
  <si>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</si>
  <si>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</si>
  <si>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</si>
  <si>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</si>
  <si>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</si>
  <si>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</si>
  <si>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</si>
  <si>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</si>
  <si>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</si>
  <si>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</si>
  <si>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</si>
  <si>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</si>
  <si>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</si>
  <si>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</si>
  <si>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</si>
  <si>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</si>
  <si>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</si>
  <si>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</si>
  <si>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</si>
  <si>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</si>
  <si>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</si>
  <si>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</si>
  <si>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</si>
  <si>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</si>
  <si>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</si>
  <si>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</si>
  <si>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</si>
  <si>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</si>
  <si>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</si>
  <si>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</si>
  <si>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</si>
  <si>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</si>
  <si>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</si>
  <si>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</si>
  <si>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</si>
  <si>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</si>
  <si>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</si>
  <si>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</si>
  <si>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</si>
  <si>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</si>
  <si>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</si>
  <si>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</si>
  <si>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</si>
  <si>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</si>
  <si>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</si>
  <si>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</si>
  <si>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</si>
  <si>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</si>
  <si>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</si>
  <si>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</si>
  <si>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</si>
  <si>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</si>
  <si>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</si>
  <si>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</si>
  <si>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</si>
  <si>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</si>
  <si>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</si>
  <si>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</si>
  <si>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</si>
  <si>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</si>
  <si>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</si>
  <si>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</si>
  <si>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</si>
  <si>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</si>
  <si>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</si>
  <si>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</si>
  <si>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</si>
  <si>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</si>
  <si>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</si>
  <si>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</si>
  <si>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</si>
  <si>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</si>
  <si>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</si>
  <si>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</si>
  <si>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</si>
  <si>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</si>
  <si>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</si>
  <si>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</si>
  <si>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</si>
  <si>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</si>
  <si>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</si>
  <si>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</si>
  <si>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</si>
  <si>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</si>
  <si>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</si>
  <si>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</si>
  <si>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</si>
  <si>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</si>
  <si>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</si>
  <si>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</si>
  <si>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</si>
  <si>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</si>
  <si>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</si>
  <si>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</si>
  <si>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</si>
  <si>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</si>
  <si>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</si>
  <si>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</si>
  <si>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</si>
  <si>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</si>
  <si>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</si>
  <si>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</si>
  <si>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</si>
  <si>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</si>
  <si>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</si>
  <si>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</si>
  <si>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</si>
  <si>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</si>
  <si>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</si>
  <si>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</si>
  <si>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</si>
  <si>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</si>
  <si>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</si>
  <si>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</si>
  <si>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</si>
  <si>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</si>
  <si>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</si>
  <si>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</si>
  <si>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</si>
  <si>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</si>
  <si>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</si>
  <si>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</si>
  <si>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</si>
  <si>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</si>
  <si>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</si>
  <si>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</si>
  <si>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</si>
  <si>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</si>
  <si>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</si>
  <si>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</si>
  <si>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</si>
  <si>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</si>
  <si>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</si>
  <si>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</si>
  <si>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</si>
  <si>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</si>
  <si>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</si>
  <si>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</si>
  <si>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</si>
  <si>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</si>
  <si>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</si>
  <si>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</si>
  <si>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</si>
  <si>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</si>
  <si>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</si>
  <si>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</si>
  <si>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</si>
  <si>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</si>
  <si>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</si>
  <si>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</si>
  <si>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</si>
  <si>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</si>
  <si>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</si>
  <si>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</si>
  <si>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</si>
  <si>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</si>
  <si>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</si>
  <si>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</si>
  <si>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</si>
  <si>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</si>
  <si>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</si>
  <si>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</si>
  <si>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</si>
  <si>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</si>
  <si>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</si>
  <si>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</si>
  <si>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</si>
  <si>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</si>
  <si>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</si>
  <si>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</si>
  <si>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</si>
  <si>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</si>
  <si>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</si>
  <si>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</si>
  <si>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</si>
  <si>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</si>
  <si>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</si>
  <si>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</si>
  <si>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</si>
  <si>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</si>
  <si>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</si>
  <si>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</si>
  <si>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</si>
  <si>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</si>
  <si>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</si>
  <si>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</si>
  <si>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</si>
  <si>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</si>
  <si>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</si>
  <si>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</si>
  <si>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</si>
  <si>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</si>
  <si>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</si>
  <si>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</si>
  <si>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</si>
  <si>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</si>
  <si>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</si>
  <si>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</si>
  <si>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</si>
  <si>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</si>
  <si>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</si>
  <si>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</si>
  <si>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</si>
  <si>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</si>
  <si>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</si>
  <si>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</si>
  <si>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</si>
  <si>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</si>
  <si>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</si>
  <si>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</si>
  <si>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</si>
  <si>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</si>
  <si>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</si>
  <si>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</si>
  <si>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</si>
  <si>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</si>
  <si>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</si>
  <si>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</si>
  <si>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</si>
  <si>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</si>
  <si>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</si>
  <si>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</si>
  <si>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</si>
  <si>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</si>
  <si>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</si>
  <si>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</si>
  <si>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</si>
  <si>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</si>
  <si>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</si>
  <si>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</si>
  <si>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</si>
  <si>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</si>
  <si>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</si>
  <si>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</si>
  <si>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</si>
  <si>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</si>
  <si>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</si>
  <si>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</si>
  <si>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</si>
  <si>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</si>
  <si>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</si>
  <si>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</si>
  <si>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</si>
  <si>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</si>
  <si>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</si>
  <si>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</si>
  <si>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</si>
  <si>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</si>
  <si>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</si>
  <si>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</si>
  <si>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</si>
  <si>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</si>
  <si>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</si>
  <si>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</si>
  <si>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</si>
  <si>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</si>
  <si>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</si>
  <si>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</si>
  <si>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</si>
  <si>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</si>
  <si>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</si>
  <si>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</si>
  <si>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</si>
  <si>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</si>
  <si>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</si>
  <si>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</si>
  <si>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</si>
  <si>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</si>
  <si>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</si>
  <si>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</si>
  <si>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</si>
  <si>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</si>
  <si>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</si>
  <si>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</si>
  <si>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</si>
  <si>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</si>
  <si>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</si>
  <si>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</si>
  <si>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</si>
  <si>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</si>
  <si>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</si>
  <si>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</si>
  <si>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</si>
  <si>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</si>
  <si>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</si>
  <si>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</si>
  <si>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</si>
  <si>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</si>
  <si>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</si>
  <si>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</si>
  <si>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</si>
  <si>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</si>
  <si>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</si>
  <si>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</si>
  <si>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</si>
  <si>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</si>
  <si>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</si>
  <si>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</si>
  <si>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</si>
  <si>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</si>
  <si>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</si>
  <si>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</si>
  <si>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</si>
  <si>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</si>
  <si>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</si>
  <si>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</si>
  <si>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</si>
  <si>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</si>
  <si>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</si>
  <si>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</si>
  <si>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</si>
  <si>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</si>
  <si>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</si>
  <si>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</si>
  <si>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</si>
  <si>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</si>
  <si>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</si>
  <si>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</si>
  <si>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</si>
  <si>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</si>
  <si>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</si>
  <si>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</si>
  <si>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</si>
  <si>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</si>
  <si>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</si>
  <si>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</si>
  <si>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</si>
  <si>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</si>
  <si>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</si>
  <si>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</si>
  <si>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</si>
  <si>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</si>
  <si>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</si>
  <si>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</si>
  <si>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</si>
  <si>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</si>
  <si>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</si>
  <si>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</si>
  <si>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</si>
  <si>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</si>
  <si>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</si>
  <si>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</si>
  <si>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</si>
  <si>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</si>
  <si>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</si>
  <si>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</si>
  <si>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</si>
  <si>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</si>
  <si>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</si>
  <si>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</si>
  <si>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</si>
  <si>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</si>
  <si>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</si>
  <si>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</si>
  <si>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</si>
  <si>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</si>
  <si>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</si>
  <si>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</si>
  <si>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</si>
  <si>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</si>
  <si>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</si>
  <si>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</si>
  <si>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</si>
  <si>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</si>
  <si>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</si>
  <si>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</si>
  <si>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</si>
  <si>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</si>
  <si>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</si>
  <si>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</si>
  <si>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</si>
  <si>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</si>
  <si>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</si>
  <si>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</si>
  <si>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</si>
  <si>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</si>
  <si>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</si>
  <si>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</si>
  <si>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</si>
  <si>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</si>
  <si>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</si>
  <si>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</si>
  <si>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</si>
  <si>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</si>
  <si>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</si>
  <si>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</si>
  <si>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</si>
  <si>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</si>
  <si>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</si>
  <si>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</si>
  <si>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</si>
  <si>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</si>
  <si>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</si>
  <si>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</si>
  <si>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</si>
  <si>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</si>
  <si>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</si>
  <si>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</si>
  <si>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</si>
  <si>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</si>
  <si>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</si>
  <si>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</si>
  <si>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</si>
  <si>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</si>
  <si>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</si>
  <si>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</si>
  <si>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</si>
  <si>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</si>
  <si>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</si>
  <si>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</si>
  <si>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</si>
  <si>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</si>
  <si>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</si>
  <si>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</si>
  <si>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</si>
  <si>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</si>
  <si>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</si>
  <si>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</si>
  <si>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</si>
  <si>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</si>
  <si>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</si>
  <si>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</si>
  <si>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</si>
  <si>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</si>
  <si>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</si>
  <si>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</si>
  <si>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</si>
  <si>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</si>
  <si>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</si>
  <si>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</si>
  <si>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</si>
  <si>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</si>
  <si>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</si>
  <si>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</si>
  <si>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</si>
  <si>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</si>
  <si>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</si>
  <si>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</si>
  <si>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</si>
  <si>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</si>
  <si>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</si>
  <si>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</si>
  <si>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</si>
  <si>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</si>
  <si>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</si>
  <si>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</si>
  <si>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</si>
  <si>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</si>
  <si>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</si>
  <si>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</si>
  <si>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</si>
  <si>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</si>
  <si>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</si>
  <si>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</si>
  <si>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</si>
  <si>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</si>
  <si>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</si>
  <si>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</si>
  <si>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</si>
  <si>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</si>
  <si>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</si>
  <si>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</si>
  <si>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</si>
  <si>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</si>
  <si>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</si>
  <si>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</si>
  <si>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</si>
  <si>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</si>
  <si>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</si>
  <si>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</si>
  <si>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</si>
  <si>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</si>
  <si>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</si>
  <si>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</si>
  <si>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</si>
  <si>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</si>
  <si>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</si>
  <si>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</si>
  <si>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</si>
  <si>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</si>
  <si>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</si>
  <si>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</si>
  <si>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</si>
  <si>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</si>
  <si>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</si>
  <si>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</si>
  <si>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</si>
  <si>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</si>
  <si>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</si>
  <si>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</si>
  <si>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</si>
  <si>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</si>
  <si>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</si>
  <si>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</si>
  <si>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</si>
  <si>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</si>
  <si>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</si>
  <si>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</si>
  <si>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</si>
  <si>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</si>
  <si>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</si>
  <si>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</si>
  <si>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</si>
  <si>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</si>
  <si>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</si>
  <si>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</si>
  <si>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</si>
  <si>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</si>
  <si>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</si>
  <si>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</si>
  <si>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</si>
  <si>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</si>
  <si>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</si>
  <si>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</si>
  <si>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</si>
  <si>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</si>
  <si>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</si>
  <si>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</si>
  <si>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</si>
  <si>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</si>
  <si>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</si>
  <si>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</si>
  <si>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</si>
  <si>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</si>
  <si>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</si>
  <si>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</si>
  <si>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</si>
  <si>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</si>
  <si>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</si>
  <si>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</si>
  <si>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</si>
  <si>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</si>
  <si>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</si>
  <si>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</si>
  <si>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</si>
  <si>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</si>
  <si>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</si>
  <si>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</si>
  <si>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</si>
  <si>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</si>
  <si>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</si>
  <si>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</si>
  <si>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</si>
  <si>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</si>
  <si>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</si>
  <si>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</si>
  <si>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</si>
  <si>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</si>
  <si>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</si>
  <si>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</si>
  <si>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</si>
  <si>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</si>
  <si>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</si>
  <si>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</si>
  <si>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</si>
  <si>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</si>
  <si>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</si>
  <si>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</si>
  <si>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</si>
  <si>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</si>
  <si>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</si>
  <si>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</si>
  <si>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</si>
  <si>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</si>
  <si>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</si>
  <si>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</si>
  <si>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</si>
  <si>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</si>
  <si>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</si>
  <si>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</si>
  <si>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</si>
  <si>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</si>
  <si>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</si>
  <si>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</si>
  <si>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</si>
  <si>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</si>
  <si>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</si>
  <si>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</si>
  <si>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</si>
  <si>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</si>
  <si>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</si>
  <si>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</si>
  <si>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</si>
  <si>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</si>
  <si>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</si>
  <si>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</si>
  <si>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</si>
  <si>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</si>
  <si>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</si>
  <si>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</si>
  <si>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</si>
  <si>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</si>
  <si>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</si>
  <si>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</si>
  <si>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</si>
  <si>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</si>
  <si>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</si>
  <si>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</si>
  <si>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</si>
  <si>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</si>
  <si>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</si>
  <si>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</si>
  <si>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</si>
  <si>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</si>
  <si>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</si>
  <si>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</si>
  <si>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</si>
  <si>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</si>
  <si>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</si>
  <si>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</si>
  <si>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</si>
  <si>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</si>
  <si>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</si>
  <si>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</si>
  <si>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</si>
  <si>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</si>
  <si>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</si>
  <si>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</si>
  <si>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</si>
  <si>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</si>
  <si>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</si>
  <si>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</si>
  <si>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</si>
  <si>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</si>
  <si>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</si>
  <si>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</si>
  <si>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</si>
  <si>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</si>
  <si>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</si>
  <si>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</si>
  <si>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</si>
  <si>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</si>
  <si>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</si>
  <si>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</si>
  <si>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</si>
  <si>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</si>
  <si>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</si>
  <si>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</si>
  <si>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</si>
  <si>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</si>
  <si>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</si>
  <si>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</si>
  <si>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</si>
  <si>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</si>
  <si>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</si>
  <si>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</si>
  <si>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</si>
  <si>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</si>
  <si>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</si>
  <si>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</si>
  <si>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</si>
  <si>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</si>
  <si>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</si>
  <si>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</si>
  <si>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</si>
  <si>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</si>
  <si>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</si>
  <si>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</si>
  <si>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</si>
  <si>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</si>
  <si>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</si>
  <si>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</si>
  <si>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</si>
  <si>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</si>
  <si>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</si>
  <si>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</si>
  <si>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</si>
  <si>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</si>
  <si>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</si>
  <si>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</si>
  <si>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</si>
  <si>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</si>
  <si>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</si>
  <si>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</si>
  <si>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</si>
  <si>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</si>
  <si>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</si>
  <si>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</si>
  <si>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</si>
  <si>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</si>
  <si>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</si>
  <si>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</si>
  <si>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</si>
  <si>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</si>
  <si>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</si>
  <si>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</si>
  <si>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</si>
  <si>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</si>
  <si>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</si>
  <si>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</si>
  <si>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</si>
  <si>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</si>
  <si>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</si>
  <si>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</si>
  <si>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</si>
  <si>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</si>
  <si>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</si>
  <si>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</si>
  <si>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</si>
  <si>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</si>
  <si>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</si>
  <si>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</si>
  <si>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</si>
  <si>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</si>
  <si>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</si>
  <si>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</si>
  <si>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</si>
  <si>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</si>
  <si>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</si>
  <si>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</si>
  <si>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</si>
  <si>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</si>
  <si>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</si>
  <si>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</si>
  <si>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</si>
  <si>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</si>
  <si>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</si>
  <si>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</si>
  <si>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</si>
  <si>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</si>
  <si>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</si>
  <si>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</si>
  <si>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</si>
  <si>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</si>
  <si>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</si>
  <si>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</si>
  <si>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</si>
  <si>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</si>
  <si>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</si>
  <si>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</si>
  <si>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</si>
  <si>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</si>
  <si>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</si>
  <si>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</si>
  <si>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</si>
  <si>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</si>
  <si>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</si>
  <si>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</si>
  <si>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</si>
  <si>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</si>
  <si>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</si>
  <si>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</si>
  <si>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</si>
  <si>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</si>
  <si>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</si>
  <si>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</si>
  <si>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</si>
  <si>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</si>
  <si>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</si>
  <si>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</si>
  <si>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</si>
  <si>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</si>
  <si>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</si>
  <si>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</si>
  <si>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</si>
  <si>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</si>
  <si>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</si>
  <si>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</si>
  <si>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</si>
  <si>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</si>
  <si>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</si>
  <si>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</si>
  <si>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</si>
  <si>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</si>
  <si>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</si>
  <si>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</si>
  <si>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</si>
  <si>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</si>
  <si>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</si>
  <si>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</si>
  <si>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</si>
  <si>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</si>
  <si>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</si>
  <si>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</si>
  <si>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</si>
  <si>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</si>
  <si>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</si>
  <si>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</si>
  <si>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</si>
  <si>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</si>
  <si>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</si>
  <si>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</si>
  <si>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</si>
  <si>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</si>
  <si>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</si>
  <si>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</si>
  <si>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</si>
  <si>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</si>
  <si>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</si>
  <si>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</si>
  <si>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</si>
  <si>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</si>
  <si>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</si>
  <si>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</si>
  <si>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</si>
  <si>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</si>
  <si>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</si>
  <si>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</si>
  <si>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</si>
  <si>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</si>
  <si>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</si>
  <si>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</si>
  <si>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</si>
  <si>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</si>
  <si>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</si>
  <si>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</si>
  <si>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</si>
  <si>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</si>
  <si>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</si>
  <si>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</si>
  <si>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</si>
  <si>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</si>
  <si>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</si>
  <si>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</si>
  <si>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</si>
  <si>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</si>
  <si>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</si>
  <si>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</si>
  <si>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</si>
  <si>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</si>
  <si>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</si>
  <si>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</si>
  <si>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</si>
  <si>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</si>
  <si>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</si>
  <si>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</si>
  <si>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</si>
  <si>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</si>
  <si>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</si>
  <si>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</si>
  <si>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</si>
  <si>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</si>
  <si>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</si>
  <si>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</si>
  <si>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</si>
  <si>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</si>
  <si>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</si>
  <si>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</si>
  <si>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</si>
  <si>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</si>
  <si>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</si>
  <si>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</si>
  <si>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</si>
  <si>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</si>
  <si>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</si>
  <si>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</si>
  <si>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</si>
  <si>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</si>
  <si>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</si>
  <si>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</si>
  <si>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</si>
  <si>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</si>
  <si>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</si>
  <si>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</si>
  <si>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</si>
  <si>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</si>
  <si>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</si>
  <si>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</si>
  <si>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</si>
  <si>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</si>
  <si>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</si>
  <si>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</si>
  <si>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</si>
  <si>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</si>
  <si>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</si>
  <si>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</si>
  <si>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</si>
  <si>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</si>
  <si>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</si>
  <si>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</si>
  <si>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</si>
  <si>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</si>
  <si>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</si>
  <si>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</si>
  <si>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</si>
  <si>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</si>
  <si>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</si>
  <si>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</si>
  <si>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</si>
  <si>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</si>
  <si>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</si>
  <si>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</si>
  <si>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</si>
  <si>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</si>
  <si>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</si>
  <si>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</si>
  <si>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</si>
  <si>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</si>
  <si>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</si>
  <si>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</si>
  <si>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</si>
  <si>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</si>
  <si>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</si>
  <si>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</si>
  <si>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</si>
  <si>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</si>
  <si>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</si>
  <si>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</si>
  <si>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</si>
  <si>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</si>
  <si>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</si>
  <si>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</si>
  <si>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</si>
  <si>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</si>
  <si>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</si>
  <si>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</si>
  <si>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</si>
  <si>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</si>
  <si>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</si>
  <si>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</si>
  <si>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</si>
  <si>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</si>
  <si>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</si>
  <si>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</si>
  <si>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</si>
  <si>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</si>
  <si>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</si>
  <si>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</si>
  <si>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</si>
  <si>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</si>
  <si>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</si>
  <si>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</si>
  <si>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</si>
  <si>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</si>
  <si>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</si>
  <si>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</si>
  <si>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</si>
  <si>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</si>
  <si>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</si>
  <si>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</si>
  <si>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</si>
  <si>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</si>
  <si>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</si>
  <si>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</si>
  <si>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</si>
  <si>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</si>
  <si>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</si>
  <si>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</si>
  <si>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</si>
  <si>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</si>
  <si>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</si>
  <si>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</si>
  <si>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</si>
  <si>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</si>
  <si>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</si>
  <si>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</si>
  <si>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</si>
  <si>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</si>
  <si>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</si>
  <si>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</si>
  <si>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</si>
  <si>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</si>
  <si>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</si>
  <si>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</si>
  <si>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</si>
  <si>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</si>
  <si>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</si>
  <si>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</si>
  <si>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</si>
  <si>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</si>
  <si>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</si>
  <si>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</si>
  <si>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</si>
  <si>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</si>
  <si>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</si>
  <si>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</si>
  <si>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</si>
  <si>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</si>
  <si>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</si>
  <si>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</si>
  <si>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</si>
  <si>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</si>
  <si>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</si>
  <si>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</si>
  <si>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</si>
  <si>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</si>
  <si>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</si>
  <si>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</si>
  <si>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</si>
  <si>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</si>
  <si>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</si>
  <si>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</si>
  <si>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</si>
  <si>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</si>
  <si>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</si>
  <si>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</si>
  <si>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</si>
  <si>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</si>
  <si>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</si>
  <si>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</si>
  <si>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</si>
  <si>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</si>
  <si>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</si>
  <si>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</si>
  <si>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</si>
  <si>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</si>
  <si>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</si>
  <si>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</si>
  <si>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</si>
  <si>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</si>
  <si>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</si>
  <si>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</si>
  <si>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</si>
  <si>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</si>
  <si>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</si>
  <si>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</si>
  <si>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</si>
  <si>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</si>
  <si>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</si>
  <si>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</si>
  <si>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</si>
  <si>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</si>
  <si>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</si>
  <si>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</si>
  <si>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</si>
  <si>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</si>
  <si>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</si>
  <si>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</si>
  <si>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</si>
  <si>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</si>
  <si>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</si>
  <si>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</si>
  <si>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</si>
  <si>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</si>
  <si>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</si>
  <si>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</si>
  <si>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</si>
  <si>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</si>
  <si>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</si>
  <si>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</si>
  <si>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</si>
  <si>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</si>
  <si>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</si>
  <si>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</si>
  <si>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</si>
  <si>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</si>
  <si>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</si>
  <si>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</si>
  <si>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</si>
  <si>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</si>
  <si>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</si>
  <si>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</si>
  <si>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</si>
  <si>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</si>
  <si>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</si>
  <si>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</si>
  <si>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</si>
  <si>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</si>
  <si>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</si>
  <si>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</si>
  <si>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</si>
  <si>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</si>
  <si>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</si>
  <si>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</si>
  <si>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</si>
  <si>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</si>
  <si>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</si>
  <si>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</si>
  <si>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</si>
  <si>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</si>
  <si>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</si>
  <si>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</si>
  <si>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</si>
  <si>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</si>
  <si>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</si>
  <si>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</si>
  <si>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</si>
  <si>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</si>
  <si>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</si>
  <si>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</si>
  <si>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</si>
  <si>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</si>
  <si>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</si>
  <si>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</si>
  <si>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</si>
  <si>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</si>
  <si>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</si>
  <si>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</si>
  <si>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</si>
  <si>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</si>
  <si>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</si>
  <si>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</si>
  <si>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</si>
  <si>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</si>
  <si>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</si>
  <si>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</si>
  <si>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</si>
  <si>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</si>
  <si>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</si>
  <si>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</si>
  <si>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</si>
  <si>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</si>
  <si>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</si>
  <si>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</si>
  <si>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</si>
  <si>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</si>
  <si>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</si>
  <si>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</si>
  <si>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</si>
  <si>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</si>
  <si>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</si>
  <si>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</si>
  <si>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</si>
  <si>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</si>
  <si>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</si>
  <si>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</si>
  <si>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</si>
  <si>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</si>
  <si>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</si>
  <si>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</si>
  <si>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</si>
  <si>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</si>
  <si>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</si>
  <si>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</si>
  <si>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</si>
  <si>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</si>
  <si>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</si>
  <si>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</si>
  <si>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</si>
  <si>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</si>
  <si>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</si>
  <si>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</si>
  <si>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</si>
  <si>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</si>
  <si>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</si>
  <si>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</si>
  <si>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</si>
  <si>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</si>
  <si>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</si>
  <si>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</si>
  <si>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</si>
  <si>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</si>
  <si>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</si>
  <si>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</si>
  <si>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</si>
  <si>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</si>
  <si>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</si>
  <si>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</si>
  <si>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</si>
  <si>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</si>
  <si>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</si>
  <si>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</si>
  <si>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</si>
  <si>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</si>
  <si>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</si>
  <si>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</si>
  <si>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</si>
  <si>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</si>
  <si>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</si>
  <si>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</si>
  <si>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</si>
  <si>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</si>
  <si>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</si>
  <si>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</si>
  <si>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</si>
  <si>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</si>
  <si>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</si>
  <si>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</si>
  <si>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</si>
  <si>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</si>
  <si>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</si>
  <si>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</si>
  <si>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</si>
  <si>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</si>
  <si>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</si>
  <si>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</si>
  <si>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</si>
  <si>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</si>
  <si>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</si>
  <si>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</si>
  <si>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</si>
  <si>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</si>
  <si>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</si>
  <si>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</si>
  <si>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</si>
  <si>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</si>
  <si>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</si>
  <si>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</si>
  <si>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</si>
  <si>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</si>
  <si>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</si>
  <si>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</si>
  <si>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</si>
  <si>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</si>
  <si>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</si>
  <si>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</si>
  <si>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</si>
  <si>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</si>
  <si>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</si>
  <si>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</si>
  <si>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</si>
  <si>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</si>
  <si>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</si>
  <si>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</si>
  <si>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</si>
  <si>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</si>
  <si>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</si>
  <si>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</si>
  <si>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</si>
  <si>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</si>
  <si>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</si>
  <si>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</si>
  <si>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</si>
  <si>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</si>
  <si>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</si>
  <si>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</si>
  <si>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</si>
  <si>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</si>
  <si>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</si>
  <si>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</si>
  <si>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</si>
  <si>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</si>
  <si>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</si>
  <si>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</si>
  <si>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</si>
  <si>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</si>
  <si>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</si>
  <si>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</si>
  <si>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</si>
  <si>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</si>
  <si>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</si>
  <si>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</si>
  <si>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</si>
  <si>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</si>
  <si>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</si>
  <si>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</si>
  <si>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</si>
  <si>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</si>
  <si>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</si>
  <si>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</si>
  <si>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</si>
  <si>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</si>
  <si>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</si>
  <si>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</si>
  <si>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</si>
  <si>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</si>
  <si>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</si>
  <si>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</si>
  <si>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</si>
  <si>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</si>
  <si>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</si>
  <si>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</si>
  <si>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</si>
  <si>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</si>
  <si>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</si>
  <si>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</si>
  <si>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</si>
  <si>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</si>
  <si>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</si>
  <si>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</si>
  <si>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</si>
  <si>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</si>
  <si>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</si>
  <si>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</si>
  <si>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</si>
  <si>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</si>
  <si>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</si>
  <si>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</si>
  <si>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</si>
  <si>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</si>
  <si>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</si>
  <si>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</si>
  <si>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</si>
  <si>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</si>
  <si>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</si>
  <si>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</si>
  <si>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</si>
  <si>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</si>
  <si>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</si>
  <si>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</si>
  <si>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</si>
  <si>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</si>
  <si>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</si>
  <si>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</si>
  <si>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</si>
  <si>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</si>
  <si>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</si>
  <si>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</si>
  <si>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</si>
  <si>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</si>
  <si>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</si>
  <si>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</si>
  <si>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</si>
  <si>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</si>
  <si>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</si>
  <si>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</si>
  <si>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</si>
  <si>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</si>
  <si>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</si>
  <si>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</si>
  <si>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</si>
  <si>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</si>
  <si>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</si>
  <si>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</si>
  <si>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</si>
  <si>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</si>
  <si>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</si>
  <si>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</si>
  <si>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</si>
  <si>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</si>
  <si>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</si>
  <si>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</si>
  <si>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</si>
  <si>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</si>
  <si>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</si>
  <si>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</si>
  <si>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</si>
  <si>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</si>
  <si>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</si>
  <si>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</si>
  <si>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</si>
  <si>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</si>
  <si>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</si>
  <si>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</si>
  <si>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</si>
  <si>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</si>
  <si>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</si>
  <si>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</si>
  <si>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</si>
  <si>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</si>
  <si>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</si>
  <si>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</si>
  <si>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</si>
  <si>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</si>
  <si>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</si>
  <si>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</si>
  <si>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</si>
  <si>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</si>
  <si>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</si>
  <si>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</si>
  <si>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</si>
  <si>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</si>
  <si>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</si>
  <si>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</si>
  <si>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</si>
  <si>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</si>
  <si>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</si>
  <si>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</si>
  <si>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</si>
  <si>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</si>
  <si>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</si>
  <si>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</si>
  <si>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</si>
  <si>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</si>
  <si>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</si>
  <si>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</si>
  <si>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</si>
  <si>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</si>
  <si>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</si>
  <si>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</si>
  <si>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</si>
  <si>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</si>
  <si>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</si>
  <si>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</si>
  <si>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</si>
  <si>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</si>
  <si>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</si>
  <si>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</si>
  <si>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</si>
  <si>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</si>
  <si>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</si>
  <si>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</si>
  <si>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</si>
  <si>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</si>
  <si>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</si>
  <si>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</si>
  <si>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</si>
  <si>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</si>
  <si>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</si>
  <si>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</si>
  <si>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</si>
  <si>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</si>
  <si>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</si>
  <si>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</si>
  <si>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</si>
  <si>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</si>
  <si>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</si>
  <si>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</si>
  <si>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</si>
  <si>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</si>
  <si>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</si>
  <si>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</si>
  <si>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</si>
  <si>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</si>
  <si>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</si>
  <si>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</si>
  <si>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</si>
  <si>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</si>
  <si>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</si>
  <si>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</si>
  <si>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</si>
  <si>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</si>
  <si>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</si>
  <si>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</si>
  <si>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</si>
  <si>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</si>
  <si>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</si>
  <si>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</si>
  <si>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</si>
  <si>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</si>
  <si>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</si>
  <si>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</si>
  <si>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</si>
  <si>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</si>
  <si>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</si>
  <si>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</si>
  <si>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</si>
  <si>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</si>
  <si>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</si>
  <si>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</si>
  <si>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</si>
  <si>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</si>
  <si>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</si>
  <si>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</si>
  <si>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</si>
  <si>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</si>
  <si>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</si>
  <si>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</si>
  <si>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</si>
  <si>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</si>
  <si>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</si>
  <si>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</si>
  <si>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</si>
  <si>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</si>
  <si>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</si>
  <si>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</si>
  <si>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</si>
  <si>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</si>
  <si>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</si>
  <si>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</si>
  <si>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</si>
  <si>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</si>
  <si>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</si>
  <si>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</si>
  <si>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</si>
  <si>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</si>
  <si>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</si>
  <si>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</si>
  <si>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</si>
  <si>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</si>
  <si>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</si>
  <si>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</si>
  <si>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</si>
  <si>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</si>
  <si>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</si>
  <si>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</si>
  <si>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</si>
  <si>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</si>
  <si>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</si>
  <si>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</si>
  <si>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</si>
  <si>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</si>
  <si>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</si>
  <si>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</si>
  <si>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</si>
  <si>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</si>
  <si>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</si>
  <si>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</si>
  <si>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</si>
  <si>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</si>
  <si>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</si>
  <si>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</si>
  <si>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</si>
  <si>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</si>
  <si>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</si>
  <si>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</si>
  <si>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</si>
  <si>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</si>
  <si>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</si>
  <si>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</si>
  <si>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</si>
  <si>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</si>
  <si>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</si>
  <si>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</si>
  <si>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</si>
  <si>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</si>
  <si>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</si>
  <si>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</si>
  <si>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</si>
  <si>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</si>
  <si>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</si>
  <si>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</si>
  <si>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</si>
  <si>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</si>
  <si>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</si>
  <si>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</si>
  <si>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</si>
  <si>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</si>
  <si>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</si>
  <si>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</si>
  <si>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</si>
  <si>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</si>
  <si>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</si>
  <si>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</si>
  <si>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</si>
  <si>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</si>
  <si>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</si>
  <si>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</si>
  <si>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</si>
  <si>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</si>
  <si>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</si>
  <si>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</si>
  <si>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</si>
  <si>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</si>
  <si>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</si>
  <si>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</si>
  <si>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</si>
  <si>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</si>
  <si>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</si>
  <si>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</si>
  <si>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</si>
  <si>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</si>
  <si>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</si>
  <si>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</si>
  <si>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</si>
  <si>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</si>
  <si>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</si>
  <si>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</si>
  <si>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</si>
  <si>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</si>
  <si>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</si>
  <si>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</si>
  <si>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</si>
  <si>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</si>
  <si>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</si>
  <si>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</si>
  <si>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</si>
  <si>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</si>
  <si>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</si>
  <si>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</si>
  <si>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</si>
  <si>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</si>
  <si>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</si>
  <si>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</si>
  <si>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</si>
  <si>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</si>
  <si>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</si>
  <si>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</si>
  <si>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</si>
  <si>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</si>
  <si>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</si>
  <si>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</si>
  <si>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</si>
  <si>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</si>
  <si>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</si>
  <si>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</si>
  <si>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</si>
  <si>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</si>
  <si>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</si>
  <si>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</si>
  <si>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</si>
  <si>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</si>
  <si>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</si>
  <si>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</si>
  <si>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</si>
  <si>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</si>
  <si>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</si>
  <si>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</si>
  <si>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</si>
  <si>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</si>
  <si>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</si>
  <si>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</si>
  <si>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</si>
  <si>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</si>
  <si>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</si>
  <si>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</si>
  <si>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</si>
  <si>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</si>
  <si>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</si>
  <si>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</si>
  <si>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</si>
  <si>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</si>
  <si>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</si>
  <si>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</si>
  <si>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</si>
  <si>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</si>
  <si>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</si>
  <si>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</si>
  <si>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</si>
  <si>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</si>
  <si>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</si>
  <si>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</si>
  <si>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</si>
  <si>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</si>
  <si>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</si>
  <si>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</si>
  <si>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</si>
  <si>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</si>
  <si>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</si>
  <si>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</si>
  <si>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</si>
  <si>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</si>
  <si>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</si>
  <si>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</si>
  <si>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</si>
  <si>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</si>
  <si>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</si>
  <si>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</si>
  <si>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</si>
  <si>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</si>
  <si>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</si>
  <si>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</si>
  <si>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</si>
  <si>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</si>
  <si>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</si>
  <si>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</si>
  <si>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</si>
  <si>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</si>
  <si>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</si>
  <si>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</si>
  <si>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</si>
  <si>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</si>
  <si>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</si>
  <si>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</si>
  <si>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</si>
  <si>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</si>
  <si>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</si>
  <si>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</si>
  <si>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</si>
  <si>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</si>
  <si>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</si>
  <si>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</si>
  <si>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</si>
  <si>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</si>
  <si>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</si>
  <si>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</si>
  <si>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</si>
  <si>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</si>
  <si>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</si>
  <si>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</si>
  <si>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</si>
  <si>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</si>
  <si>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</si>
  <si>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</si>
  <si>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</si>
  <si>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</si>
  <si>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</si>
  <si>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</si>
  <si>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</si>
  <si>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</si>
  <si>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</si>
  <si>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</si>
  <si>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</si>
  <si>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</si>
  <si>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</si>
  <si>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</si>
  <si>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</si>
  <si>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</si>
  <si>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</si>
  <si>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</si>
  <si>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</si>
  <si>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</si>
  <si>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</si>
  <si>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</si>
  <si>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</si>
  <si>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</si>
  <si>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</si>
  <si>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</si>
  <si>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</si>
  <si>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</si>
  <si>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</si>
  <si>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</si>
  <si>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</si>
  <si>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</si>
  <si>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</si>
  <si>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</si>
  <si>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</si>
  <si>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</si>
  <si>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</si>
  <si>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</si>
  <si>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</si>
  <si>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</si>
  <si>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</si>
  <si>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</si>
  <si>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</si>
  <si>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</si>
  <si>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</si>
  <si>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</si>
  <si>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</si>
  <si>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</si>
  <si>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</si>
  <si>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</si>
  <si>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</si>
  <si>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</si>
  <si>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</si>
  <si>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</si>
  <si>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</si>
  <si>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</si>
  <si>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</si>
  <si>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</si>
  <si>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</si>
  <si>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</si>
  <si>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</si>
  <si>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</si>
  <si>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</si>
  <si>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</si>
  <si>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</si>
  <si>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</si>
  <si>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</si>
  <si>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</si>
  <si>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</si>
  <si>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</si>
  <si>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</si>
  <si>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</si>
  <si>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</si>
  <si>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</si>
  <si>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</si>
  <si>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</si>
  <si>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</si>
  <si>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</si>
  <si>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</si>
  <si>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</si>
  <si>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</si>
  <si>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</si>
  <si>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</si>
  <si>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</si>
  <si>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</si>
  <si>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</si>
  <si>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</si>
  <si>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</si>
  <si>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</si>
  <si>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</si>
  <si>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</si>
  <si>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</si>
  <si>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</si>
  <si>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</si>
  <si>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</si>
  <si>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</si>
  <si>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</si>
  <si>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</si>
  <si>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</si>
  <si>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</si>
  <si>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</si>
  <si>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</si>
  <si>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</si>
  <si>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</si>
  <si>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</si>
  <si>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</si>
  <si>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</si>
  <si>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</si>
  <si>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</si>
  <si>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</si>
  <si>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</si>
  <si>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</si>
  <si>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</si>
  <si>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</si>
  <si>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</si>
  <si>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</si>
  <si>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</si>
  <si>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</si>
  <si>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</si>
  <si>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</si>
  <si>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</si>
  <si>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</si>
  <si>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</si>
  <si>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</si>
  <si>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</si>
  <si>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</si>
  <si>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</si>
  <si>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</si>
  <si>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</si>
  <si>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</si>
  <si>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</si>
  <si>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</si>
  <si>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</si>
  <si>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</si>
  <si>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</si>
  <si>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</si>
  <si>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</si>
  <si>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</si>
  <si>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</si>
  <si>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</si>
  <si>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</si>
  <si>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</si>
  <si>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</si>
  <si>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</si>
  <si>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</si>
  <si>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</si>
  <si>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</si>
  <si>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</si>
  <si>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</si>
  <si>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</si>
  <si>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</si>
  <si>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</si>
  <si>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</si>
  <si>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</si>
  <si>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</si>
  <si>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</si>
  <si>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</si>
  <si>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</si>
  <si>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</si>
  <si>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</si>
  <si>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</si>
  <si>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</si>
  <si>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</si>
  <si>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</si>
  <si>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</si>
  <si>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</si>
  <si>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</si>
  <si>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</si>
  <si>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</si>
  <si>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</si>
  <si>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</si>
  <si>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</si>
  <si>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</si>
  <si>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</si>
  <si>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</si>
  <si>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</si>
  <si>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</si>
  <si>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</si>
  <si>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</si>
  <si>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</si>
  <si>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</si>
  <si>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</si>
  <si>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</si>
  <si>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</si>
  <si>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</si>
  <si>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</si>
  <si>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</si>
  <si>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</si>
  <si>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</si>
  <si>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</si>
  <si>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</si>
  <si>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</si>
  <si>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</si>
  <si>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</si>
  <si>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</si>
  <si>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</si>
  <si>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</si>
  <si>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</si>
  <si>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</si>
  <si>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</si>
  <si>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</si>
  <si>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</si>
  <si>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</si>
  <si>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</si>
  <si>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</si>
  <si>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</si>
  <si>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</si>
  <si>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</si>
  <si>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</si>
  <si>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</si>
  <si>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</si>
  <si>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</si>
  <si>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</si>
  <si>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</si>
  <si>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</si>
  <si>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</si>
  <si>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</si>
  <si>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</si>
  <si>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</si>
  <si>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</si>
  <si>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</si>
  <si>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</si>
  <si>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</si>
  <si>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</si>
  <si>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</si>
  <si>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</si>
  <si>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</si>
  <si>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</si>
  <si>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</si>
  <si>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</si>
  <si>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</si>
  <si>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</si>
  <si>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</si>
  <si>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</si>
  <si>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</si>
  <si>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</si>
  <si>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</si>
  <si>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</si>
  <si>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</si>
  <si>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</si>
  <si>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</si>
  <si>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</si>
  <si>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</si>
  <si>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</si>
  <si>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</si>
  <si>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</si>
  <si>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</si>
  <si>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</si>
  <si>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</si>
  <si>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</si>
  <si>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</si>
  <si>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</si>
  <si>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</si>
  <si>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</si>
  <si>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</si>
  <si>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</si>
  <si>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</si>
  <si>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</si>
  <si>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</si>
  <si>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</si>
  <si>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</si>
  <si>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</si>
  <si>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</si>
  <si>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</si>
  <si>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</si>
  <si>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</si>
  <si>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</si>
  <si>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</si>
  <si>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</si>
  <si>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</si>
  <si>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</si>
  <si>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</si>
  <si>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</si>
  <si>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</si>
  <si>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</si>
  <si>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</si>
  <si>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</si>
  <si>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</si>
  <si>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</si>
  <si>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</si>
  <si>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</si>
  <si>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</si>
  <si>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</si>
  <si>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</si>
  <si>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</si>
  <si>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</si>
  <si>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</si>
  <si>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</si>
  <si>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</si>
  <si>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</si>
  <si>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</si>
  <si>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</si>
  <si>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</si>
  <si>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</si>
  <si>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</si>
  <si>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</si>
  <si>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</si>
  <si>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</si>
  <si>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</si>
  <si>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</si>
  <si>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</si>
  <si>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</si>
  <si>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</si>
  <si>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</si>
  <si>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</si>
  <si>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</si>
  <si>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</si>
  <si>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</si>
  <si>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</si>
  <si>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</si>
  <si>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</si>
  <si>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</si>
  <si>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</si>
  <si>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</si>
  <si>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</si>
  <si>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</si>
  <si>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</si>
  <si>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</si>
  <si>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</si>
  <si>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</si>
  <si>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</si>
  <si>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</si>
  <si>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</si>
  <si>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</si>
  <si>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</si>
  <si>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</si>
  <si>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</si>
  <si>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</si>
  <si>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</si>
  <si>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</si>
  <si>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</si>
  <si>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</si>
  <si>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</si>
  <si>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</si>
  <si>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</si>
  <si>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</si>
  <si>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</si>
  <si>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</si>
  <si>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</si>
  <si>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</si>
  <si>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</si>
  <si>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</si>
  <si>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</si>
  <si>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</si>
  <si>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</si>
  <si>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</si>
  <si>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</si>
  <si>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</si>
  <si>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</si>
  <si>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</si>
  <si>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</si>
  <si>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</si>
  <si>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</si>
  <si>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</si>
  <si>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</si>
  <si>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</si>
  <si>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</si>
  <si>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</si>
  <si>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</si>
  <si>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</si>
  <si>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</si>
  <si>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</si>
  <si>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</si>
  <si>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</si>
  <si>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</si>
  <si>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</si>
  <si>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</si>
  <si>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</si>
  <si>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</si>
  <si>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</si>
  <si>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</si>
  <si>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</si>
  <si>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</si>
  <si>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</si>
  <si>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</si>
  <si>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</si>
  <si>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</si>
  <si>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</si>
  <si>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</si>
  <si>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</si>
  <si>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</si>
  <si>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</si>
  <si>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</si>
  <si>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</si>
  <si>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</si>
  <si>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</si>
  <si>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</si>
  <si>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</si>
  <si>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</si>
  <si>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</si>
  <si>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</si>
  <si>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</si>
  <si>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</si>
  <si>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</si>
  <si>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</si>
  <si>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</si>
  <si>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</si>
  <si>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</si>
  <si>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</si>
  <si>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</si>
  <si>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</si>
  <si>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</si>
  <si>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</si>
  <si>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</si>
  <si>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</si>
  <si>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</si>
  <si>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</si>
  <si>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</si>
  <si>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</si>
  <si>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</si>
  <si>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</si>
  <si>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</si>
  <si>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</si>
  <si>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</si>
  <si>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</si>
  <si>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</si>
  <si>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</si>
  <si>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</si>
  <si>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</si>
  <si>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</si>
  <si>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</si>
  <si>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</si>
  <si>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</si>
  <si>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</si>
  <si>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</si>
  <si>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</si>
  <si>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</si>
  <si>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</si>
  <si>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</si>
  <si>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</si>
  <si>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</si>
  <si>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</si>
  <si>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</si>
  <si>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</si>
  <si>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</si>
  <si>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</si>
  <si>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</si>
  <si>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</si>
  <si>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</si>
  <si>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</si>
  <si>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</si>
  <si>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</si>
  <si>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</si>
  <si>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</si>
  <si>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</si>
  <si>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</si>
  <si>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</si>
  <si>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</si>
  <si>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</si>
  <si>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</si>
  <si>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</si>
  <si>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</si>
  <si>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</si>
  <si>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</si>
  <si>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</si>
  <si>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</si>
  <si>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</si>
  <si>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</si>
  <si>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</si>
  <si>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</si>
  <si>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</si>
  <si>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</si>
  <si>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</si>
  <si>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</si>
  <si>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</si>
  <si>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</si>
  <si>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</si>
  <si>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</si>
  <si>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</si>
  <si>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</si>
  <si>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</si>
  <si>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</si>
  <si>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</si>
  <si>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</si>
  <si>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</si>
  <si>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</si>
  <si>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</si>
  <si>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</si>
  <si>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</si>
  <si>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</si>
  <si>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</si>
  <si>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</si>
  <si>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</si>
  <si>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</si>
  <si>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</si>
  <si>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</si>
  <si>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</si>
  <si>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</si>
  <si>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</si>
  <si>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</si>
  <si>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</si>
  <si>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</si>
  <si>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</si>
  <si>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</si>
  <si>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</si>
  <si>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</si>
  <si>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</si>
  <si>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</si>
  <si>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</si>
  <si>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</si>
  <si>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</si>
  <si>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</si>
  <si>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</si>
  <si>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</si>
  <si>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</si>
  <si>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</si>
  <si>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</si>
  <si>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</si>
  <si>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</si>
  <si>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</si>
  <si>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</si>
  <si>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</si>
  <si>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</si>
  <si>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</si>
  <si>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</si>
  <si>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</si>
  <si>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</si>
  <si>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</si>
  <si>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</si>
  <si>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</si>
  <si>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</si>
  <si>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</si>
  <si>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</si>
  <si>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</si>
  <si>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</si>
  <si>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</si>
  <si>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</si>
  <si>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</si>
  <si>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</si>
  <si>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</si>
  <si>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</si>
  <si>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</si>
  <si>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</si>
  <si>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</si>
  <si>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</si>
  <si>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</si>
  <si>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</si>
  <si>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</si>
  <si>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</si>
  <si>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</si>
  <si>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</si>
  <si>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</si>
  <si>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</si>
  <si>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</si>
  <si>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</si>
  <si>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</si>
  <si>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</si>
  <si>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</si>
  <si>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</si>
  <si>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</si>
  <si>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</si>
  <si>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</si>
  <si>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</si>
  <si>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</si>
  <si>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</si>
  <si>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</si>
  <si>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</si>
  <si>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</si>
  <si>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</si>
  <si>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</si>
  <si>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</si>
  <si>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</si>
  <si>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</si>
  <si>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</si>
  <si>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</si>
  <si>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</si>
  <si>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</si>
  <si>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</si>
  <si>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</si>
  <si>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</si>
  <si>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</si>
  <si>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</si>
  <si>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</si>
  <si>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</si>
  <si>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</si>
  <si>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</si>
  <si>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</si>
  <si>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</si>
  <si>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</si>
  <si>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</si>
  <si>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</si>
  <si>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</si>
  <si>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</si>
  <si>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</si>
  <si>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</si>
  <si>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</si>
  <si>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</si>
  <si>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</si>
  <si>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</si>
  <si>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</si>
  <si>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</si>
  <si>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</si>
  <si>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</si>
  <si>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</si>
  <si>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</si>
  <si>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</si>
  <si>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</si>
  <si>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</si>
  <si>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</si>
  <si>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</si>
  <si>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</si>
  <si>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</si>
  <si>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</si>
  <si>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</si>
  <si>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</si>
  <si>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</si>
  <si>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</si>
  <si>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</si>
  <si>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</si>
  <si>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</si>
  <si>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</si>
  <si>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</si>
  <si>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</si>
  <si>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</si>
  <si>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</si>
  <si>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</si>
  <si>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</si>
  <si>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</si>
  <si>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</si>
  <si>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</si>
  <si>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</si>
  <si>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</si>
  <si>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</si>
  <si>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</si>
  <si>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</si>
  <si>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</si>
  <si>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</si>
  <si>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</si>
  <si>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</si>
  <si>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</si>
  <si>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</si>
  <si>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</si>
  <si>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</si>
  <si>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</si>
  <si>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</si>
  <si>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</si>
  <si>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</si>
  <si>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</si>
  <si>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</si>
  <si>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</si>
  <si>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</si>
  <si>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</si>
  <si>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</si>
  <si>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</si>
  <si>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</si>
  <si>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</si>
  <si>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</si>
  <si>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</si>
  <si>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</si>
  <si>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</si>
  <si>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</si>
  <si>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</si>
  <si>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</si>
  <si>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</si>
  <si>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</si>
  <si>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</si>
  <si>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</si>
  <si>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</si>
  <si>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</si>
  <si>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</si>
  <si>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</si>
  <si>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</si>
  <si>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</si>
  <si>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</si>
  <si>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</si>
  <si>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</si>
  <si>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</si>
  <si>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</si>
  <si>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</si>
  <si>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</si>
  <si>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</si>
  <si>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</si>
  <si>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</si>
  <si>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</si>
  <si>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</si>
  <si>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</si>
  <si>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</si>
  <si>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</si>
  <si>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</si>
  <si>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</si>
  <si>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</si>
  <si>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</si>
  <si>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</si>
  <si>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</si>
  <si>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</si>
  <si>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</si>
  <si>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</si>
  <si>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</si>
  <si>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</si>
  <si>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</si>
  <si>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</si>
  <si>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</si>
  <si>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</si>
  <si>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</si>
  <si>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</si>
  <si>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</si>
  <si>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</si>
  <si>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</si>
  <si>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</si>
  <si>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</si>
  <si>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</si>
  <si>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</si>
  <si>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</si>
  <si>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</si>
  <si>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</si>
  <si>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</si>
  <si>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</si>
  <si>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</si>
  <si>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</si>
  <si>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</si>
  <si>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</si>
  <si>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</si>
  <si>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</si>
  <si>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</si>
  <si>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</si>
  <si>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</si>
  <si>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</si>
  <si>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</si>
  <si>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</si>
  <si>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</si>
  <si>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</si>
  <si>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</si>
  <si>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</si>
  <si>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</si>
  <si>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</si>
  <si>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</si>
  <si>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</si>
  <si>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</si>
  <si>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</si>
  <si>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</si>
  <si>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</si>
  <si>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</si>
  <si>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</si>
  <si>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</si>
  <si>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</si>
  <si>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</si>
  <si>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</si>
  <si>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</si>
  <si>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</si>
  <si>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</si>
  <si>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</si>
  <si>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</si>
  <si>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</si>
  <si>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</si>
  <si>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</si>
  <si>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</si>
  <si>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</si>
  <si>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</si>
  <si>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</si>
  <si>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</si>
  <si>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</si>
  <si>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</si>
  <si>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</si>
  <si>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</si>
  <si>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</si>
  <si>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</si>
  <si>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</si>
  <si>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</si>
  <si>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</si>
  <si>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</si>
  <si>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</si>
  <si>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</si>
  <si>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</si>
  <si>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</si>
  <si>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</si>
  <si>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</si>
  <si>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</si>
  <si>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</si>
  <si>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</si>
  <si>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</si>
  <si>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</si>
  <si>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</si>
  <si>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</si>
  <si>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</si>
  <si>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</si>
  <si>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</si>
  <si>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</si>
  <si>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</si>
  <si>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</si>
  <si>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</si>
  <si>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</si>
  <si>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</si>
  <si>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</si>
  <si>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</si>
  <si>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</si>
  <si>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</si>
  <si>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</si>
  <si>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</si>
  <si>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</si>
  <si>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</si>
  <si>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</si>
  <si>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</si>
  <si>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</si>
  <si>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</si>
  <si>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</si>
  <si>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</si>
  <si>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</si>
  <si>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</si>
  <si>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</si>
  <si>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</si>
  <si>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</si>
  <si>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</si>
  <si>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</si>
  <si>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</si>
  <si>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</si>
  <si>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</si>
  <si>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</si>
  <si>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</si>
  <si>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</si>
  <si>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</si>
  <si>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</si>
  <si>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</si>
  <si>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</si>
  <si>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</si>
  <si>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</si>
  <si>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</si>
  <si>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</si>
  <si>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</si>
  <si>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</si>
  <si>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</si>
  <si>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</si>
  <si>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</si>
  <si>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</si>
  <si>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</si>
  <si>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</si>
  <si>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</si>
  <si>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</si>
  <si>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</si>
  <si>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</si>
  <si>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</si>
  <si>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</si>
  <si>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</si>
  <si>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</si>
  <si>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</si>
  <si>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</si>
  <si>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</si>
  <si>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</si>
  <si>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</si>
  <si>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</si>
  <si>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</si>
  <si>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</si>
  <si>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</si>
  <si>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</si>
  <si>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</si>
  <si>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</si>
  <si>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</si>
  <si>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</si>
  <si>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</si>
  <si>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</si>
  <si>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</si>
  <si>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</si>
  <si>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</si>
  <si>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</si>
  <si>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</si>
  <si>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</si>
  <si>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</si>
  <si>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</si>
  <si>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</si>
  <si>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</si>
  <si>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</si>
  <si>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</si>
  <si>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</si>
  <si>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</si>
  <si>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</si>
  <si>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</si>
  <si>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</si>
  <si>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</si>
  <si>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</si>
  <si>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</si>
  <si>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</si>
  <si>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</si>
  <si>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</si>
  <si>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</si>
  <si>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</si>
  <si>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</si>
  <si>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</si>
  <si>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</si>
  <si>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</si>
  <si>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</si>
  <si>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</si>
  <si>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</si>
  <si>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</si>
  <si>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</si>
  <si>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</si>
  <si>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</si>
  <si>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</si>
  <si>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</si>
  <si>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</si>
  <si>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</si>
  <si>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</si>
  <si>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</si>
  <si>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</si>
  <si>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</si>
  <si>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</si>
  <si>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</si>
  <si>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</si>
  <si>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</si>
  <si>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</si>
  <si>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</si>
  <si>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</si>
  <si>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</si>
  <si>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</si>
  <si>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</si>
  <si>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</si>
  <si>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</si>
  <si>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</si>
  <si>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</si>
  <si>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</si>
  <si>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</si>
  <si>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</si>
  <si>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</si>
  <si>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</si>
  <si>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</si>
  <si>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</si>
  <si>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</si>
  <si>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</si>
  <si>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</si>
  <si>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</si>
  <si>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</si>
  <si>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</si>
  <si>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</si>
  <si>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</si>
  <si>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</si>
  <si>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</si>
  <si>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</si>
  <si>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</si>
  <si>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</si>
  <si>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</si>
  <si>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</si>
  <si>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</si>
  <si>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</si>
  <si>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</si>
  <si>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</si>
  <si>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</si>
  <si>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</si>
  <si>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</si>
  <si>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</si>
  <si>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</si>
  <si>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</si>
  <si>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</si>
  <si>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</si>
  <si>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</si>
  <si>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</si>
  <si>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</si>
  <si>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</si>
  <si>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</si>
  <si>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</si>
  <si>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</si>
  <si>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</si>
  <si>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</si>
  <si>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</si>
  <si>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</si>
  <si>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</si>
  <si>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</si>
  <si>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</si>
  <si>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</si>
  <si>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</si>
  <si>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</si>
  <si>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</si>
  <si>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</si>
  <si>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</si>
  <si>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</si>
  <si>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</si>
  <si>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</si>
  <si>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</si>
  <si>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</si>
  <si>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</si>
  <si>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</si>
  <si>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</si>
  <si>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</si>
  <si>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</si>
  <si>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</si>
  <si>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</si>
  <si>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</si>
  <si>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</si>
  <si>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</si>
  <si>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</si>
  <si>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</si>
  <si>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</si>
  <si>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</si>
  <si>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</si>
  <si>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</si>
  <si>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</si>
  <si>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</si>
  <si>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</si>
  <si>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</si>
  <si>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</si>
  <si>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</si>
  <si>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</si>
  <si>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</si>
  <si>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</si>
  <si>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</si>
  <si>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</si>
  <si>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</si>
  <si>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</si>
  <si>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</si>
  <si>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</si>
  <si>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</si>
  <si>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</si>
  <si>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</si>
  <si>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</si>
  <si>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</si>
  <si>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</si>
  <si>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</si>
  <si>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</si>
  <si>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</si>
  <si>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</si>
  <si>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</si>
  <si>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</si>
  <si>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</si>
  <si>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</si>
  <si>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</si>
  <si>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</si>
  <si>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</si>
  <si>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</si>
  <si>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</si>
  <si>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</si>
  <si>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</si>
  <si>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</si>
  <si>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</si>
  <si>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</si>
  <si>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</si>
  <si>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</si>
  <si>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</si>
  <si>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</si>
  <si>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</si>
  <si>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</si>
  <si>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</si>
  <si>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</si>
  <si>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</si>
  <si>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</si>
  <si>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</si>
  <si>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</si>
  <si>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</si>
  <si>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</si>
  <si>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</si>
  <si>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</si>
  <si>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</si>
  <si>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</si>
  <si>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</si>
  <si>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</si>
  <si>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</si>
  <si>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</si>
  <si>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</si>
  <si>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</si>
  <si>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</si>
  <si>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</si>
  <si>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</si>
  <si>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</si>
  <si>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</si>
  <si>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</si>
  <si>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</si>
  <si>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</si>
  <si>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</si>
  <si>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</si>
  <si>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</si>
  <si>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</si>
  <si>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</si>
  <si>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</si>
  <si>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</si>
  <si>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</si>
  <si>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</si>
  <si>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</si>
  <si>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</si>
  <si>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</si>
  <si>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</si>
  <si>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</si>
  <si>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</si>
  <si>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</si>
  <si>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</si>
  <si>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</si>
  <si>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</si>
  <si>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</si>
  <si>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</si>
  <si>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</si>
  <si>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</si>
  <si>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</si>
  <si>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</si>
  <si>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</si>
  <si>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</si>
  <si>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</si>
  <si>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</si>
  <si>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</si>
  <si>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</si>
  <si>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</si>
  <si>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</si>
  <si>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</si>
  <si>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</si>
  <si>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</si>
  <si>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</si>
  <si>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</si>
  <si>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</si>
  <si>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</si>
  <si>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</si>
  <si>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</si>
  <si>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</si>
  <si>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</si>
  <si>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</si>
  <si>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</si>
  <si>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</si>
  <si>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</si>
  <si>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</si>
  <si>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</si>
  <si>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</si>
  <si>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</si>
  <si>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</si>
  <si>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</si>
  <si>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</si>
  <si>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</si>
  <si>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</si>
  <si>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</si>
  <si>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</si>
  <si>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</si>
  <si>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</si>
  <si>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</si>
  <si>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</si>
  <si>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</si>
  <si>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</si>
  <si>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</si>
  <si>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</si>
  <si>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</si>
  <si>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</si>
  <si>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</si>
  <si>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</si>
  <si>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</si>
  <si>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</si>
  <si>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</si>
  <si>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</si>
  <si>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</si>
  <si>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</si>
  <si>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</si>
  <si>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</si>
  <si>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</si>
  <si>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</si>
  <si>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</si>
  <si>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</si>
  <si>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</si>
  <si>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</si>
  <si>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</si>
  <si>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</si>
  <si>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</si>
  <si>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</si>
  <si>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</si>
  <si>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</si>
  <si>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</si>
  <si>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</si>
  <si>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</si>
  <si>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</si>
  <si>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</si>
  <si>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</si>
  <si>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</si>
  <si>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</si>
  <si>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</si>
  <si>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</si>
  <si>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</si>
  <si>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</si>
  <si>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</si>
  <si>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</si>
  <si>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</si>
  <si>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</si>
  <si>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</si>
  <si>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</si>
  <si>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</si>
  <si>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</si>
  <si>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</si>
  <si>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</si>
  <si>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</si>
  <si>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</si>
  <si>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</si>
  <si>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</si>
  <si>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</si>
  <si>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</si>
  <si>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</si>
  <si>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</si>
  <si>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</si>
  <si>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</si>
  <si>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</si>
  <si>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</si>
  <si>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</si>
  <si>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</si>
  <si>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</si>
  <si>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</si>
  <si>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</si>
  <si>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</si>
  <si>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</si>
  <si>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</si>
  <si>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</si>
  <si>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</si>
  <si>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</si>
  <si>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</si>
  <si>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</si>
  <si>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</si>
  <si>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</si>
  <si>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</si>
  <si>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</si>
  <si>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</si>
  <si>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</si>
  <si>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</si>
  <si>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</si>
  <si>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</si>
  <si>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</si>
  <si>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</si>
  <si>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</si>
  <si>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</si>
  <si>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</si>
  <si>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</si>
  <si>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</si>
  <si>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</si>
  <si>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</si>
  <si>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</si>
  <si>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</si>
  <si>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</si>
  <si>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</si>
  <si>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</si>
  <si>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</si>
  <si>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</si>
  <si>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</si>
  <si>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</si>
  <si>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</si>
  <si>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</si>
  <si>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</si>
  <si>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</si>
  <si>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</si>
  <si>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</si>
  <si>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</si>
  <si>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</si>
  <si>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</si>
  <si>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</si>
  <si>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</si>
  <si>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</si>
  <si>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</si>
  <si>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</si>
  <si>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</si>
  <si>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</si>
  <si>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</si>
  <si>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</si>
  <si>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</si>
  <si>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</si>
  <si>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</si>
  <si>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</si>
  <si>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</si>
  <si>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</si>
  <si>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</si>
  <si>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</si>
  <si>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</si>
  <si>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</si>
  <si>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</si>
  <si>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</si>
  <si>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</si>
  <si>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</si>
  <si>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</si>
  <si>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</si>
  <si>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</si>
  <si>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</si>
  <si>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</si>
  <si>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</si>
  <si>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</si>
  <si>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</si>
  <si>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</si>
  <si>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</si>
  <si>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</si>
  <si>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</si>
  <si>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</si>
  <si>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</si>
  <si>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</si>
  <si>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</si>
  <si>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</si>
  <si>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</si>
  <si>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</si>
  <si>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</si>
  <si>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</si>
  <si>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</si>
  <si>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</si>
  <si>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</si>
  <si>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</si>
  <si>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</si>
  <si>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</si>
  <si>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</si>
  <si>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</si>
  <si>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</si>
  <si>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</si>
  <si>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</si>
  <si>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</si>
  <si>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</si>
  <si>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</si>
  <si>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</si>
  <si>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</si>
  <si>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</si>
  <si>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</si>
  <si>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</si>
  <si>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</si>
  <si>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</si>
  <si>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</si>
  <si>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</si>
  <si>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</si>
  <si>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</si>
  <si>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</si>
  <si>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</si>
  <si>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</si>
  <si>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</si>
  <si>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</si>
  <si>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</si>
  <si>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</si>
  <si>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</si>
  <si>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</si>
  <si>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</si>
  <si>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</si>
  <si>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</si>
  <si>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</si>
  <si>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</si>
  <si>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</si>
  <si>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</si>
  <si>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</si>
  <si>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</si>
  <si>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</si>
  <si>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</si>
  <si>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</si>
  <si>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</si>
  <si>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</si>
  <si>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</si>
  <si>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</si>
  <si>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</si>
  <si>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</si>
  <si>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</si>
  <si>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</si>
  <si>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</si>
  <si>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</si>
  <si>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</si>
  <si>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</si>
  <si>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</si>
  <si>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</si>
  <si>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</si>
  <si>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</si>
  <si>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</si>
  <si>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</si>
  <si>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</si>
  <si>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</si>
  <si>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</si>
  <si>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</si>
  <si>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</si>
  <si>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</si>
  <si>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</si>
  <si>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</si>
  <si>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</si>
  <si>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</si>
  <si>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</si>
  <si>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</si>
  <si>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</si>
  <si>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</si>
  <si>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</si>
  <si>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</si>
  <si>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</si>
  <si>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</si>
  <si>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</si>
  <si>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</si>
  <si>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</si>
  <si>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</si>
  <si>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</si>
  <si>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</si>
  <si>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</si>
  <si>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</si>
  <si>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</si>
  <si>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</si>
  <si>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</si>
  <si>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</si>
  <si>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</si>
  <si>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</si>
  <si>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</si>
  <si>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</si>
  <si>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</si>
  <si>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</si>
  <si>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</si>
  <si>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</si>
  <si>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</si>
  <si>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</si>
  <si>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</si>
  <si>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</si>
  <si>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</si>
  <si>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</si>
  <si>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</si>
  <si>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</si>
  <si>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</si>
  <si>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</si>
  <si>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</si>
  <si>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</si>
  <si>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</si>
  <si>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</si>
  <si>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</si>
  <si>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</si>
  <si>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</si>
  <si>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</si>
  <si>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</si>
  <si>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</si>
  <si>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</si>
  <si>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</si>
  <si>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</si>
  <si>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</si>
  <si>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</si>
  <si>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</si>
  <si>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</si>
  <si>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</si>
  <si>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</si>
  <si>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</si>
  <si>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</si>
  <si>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</si>
  <si>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</si>
  <si>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</si>
  <si>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</si>
  <si>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</si>
  <si>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</si>
  <si>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</si>
  <si>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</si>
  <si>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</si>
  <si>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</si>
  <si>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</si>
  <si>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</si>
  <si>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</si>
  <si>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</si>
  <si>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</si>
  <si>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</si>
  <si>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</si>
  <si>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</si>
  <si>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</si>
  <si>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</si>
  <si>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</si>
  <si>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</si>
  <si>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</si>
  <si>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</si>
  <si>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</si>
  <si>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</si>
  <si>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</si>
  <si>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</si>
  <si>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</si>
  <si>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</si>
  <si>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</si>
  <si>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</si>
  <si>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</si>
  <si>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</si>
  <si>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</si>
  <si>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</si>
  <si>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</si>
  <si>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</si>
  <si>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</si>
  <si>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</si>
  <si>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</si>
  <si>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</si>
  <si>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</si>
  <si>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</si>
  <si>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</si>
  <si>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</si>
  <si>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</si>
  <si>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</si>
  <si>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</si>
  <si>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</si>
  <si>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</si>
  <si>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</si>
  <si>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</si>
  <si>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</si>
  <si>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</si>
  <si>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</si>
  <si>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</si>
  <si>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</si>
  <si>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</si>
  <si>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</si>
  <si>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</si>
  <si>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</si>
  <si>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</si>
  <si>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</si>
  <si>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</si>
  <si>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</si>
  <si>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</si>
  <si>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</si>
  <si>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</si>
  <si>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</si>
  <si>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</si>
  <si>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</si>
  <si>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</si>
  <si>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</si>
  <si>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</si>
  <si>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</si>
  <si>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</si>
  <si>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</si>
  <si>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</si>
  <si>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</si>
  <si>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</si>
  <si>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</si>
  <si>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</si>
  <si>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</si>
  <si>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</si>
  <si>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</si>
  <si>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</si>
  <si>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</si>
  <si>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</si>
  <si>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</si>
  <si>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</si>
  <si>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</si>
  <si>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</si>
  <si>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</si>
  <si>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</si>
  <si>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</si>
  <si>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</si>
  <si>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</si>
  <si>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</si>
  <si>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</si>
  <si>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</si>
  <si>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</si>
  <si>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</si>
  <si>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</si>
  <si>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</si>
  <si>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</si>
  <si>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</si>
  <si>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</si>
  <si>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</si>
  <si>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</si>
  <si>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</si>
  <si>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</si>
  <si>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</si>
  <si>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</si>
  <si>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</si>
  <si>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</si>
  <si>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</si>
  <si>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</si>
  <si>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</si>
  <si>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</si>
  <si>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</si>
  <si>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</si>
  <si>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</si>
  <si>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</si>
  <si>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</si>
  <si>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</si>
  <si>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</si>
  <si>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</si>
  <si>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</si>
  <si>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</si>
  <si>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</si>
  <si>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</si>
  <si>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</si>
  <si>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</si>
  <si>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</si>
  <si>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</si>
  <si>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</si>
  <si>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</si>
  <si>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</si>
  <si>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</si>
  <si>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</si>
  <si>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</si>
  <si>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</si>
  <si>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</si>
  <si>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</si>
  <si>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</si>
  <si>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</si>
  <si>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</si>
  <si>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</si>
  <si>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</si>
  <si>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</si>
  <si>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</si>
  <si>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</si>
  <si>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</si>
  <si>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</si>
  <si>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</si>
  <si>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</si>
  <si>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</si>
  <si>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</si>
  <si>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</si>
  <si>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</si>
  <si>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</si>
  <si>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</si>
  <si>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</si>
  <si>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</si>
  <si>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</si>
  <si>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</si>
  <si>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</si>
  <si>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</si>
  <si>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</si>
  <si>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</si>
  <si>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</si>
  <si>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</si>
  <si>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</si>
  <si>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</si>
  <si>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</si>
  <si>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</si>
  <si>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</si>
  <si>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</si>
  <si>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</si>
  <si>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</si>
  <si>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</si>
  <si>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</si>
  <si>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</si>
  <si>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</si>
  <si>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</si>
  <si>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</si>
  <si>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</si>
  <si>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</si>
  <si>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</si>
  <si>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</si>
  <si>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</si>
  <si>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</si>
  <si>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</si>
  <si>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</si>
  <si>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</si>
  <si>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</si>
  <si>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</si>
  <si>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</si>
  <si>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</si>
  <si>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</si>
  <si>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</si>
  <si>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</si>
  <si>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</si>
  <si>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</si>
  <si>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</si>
  <si>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</si>
  <si>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</si>
  <si>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</si>
  <si>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</si>
  <si>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</si>
  <si>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</si>
  <si>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</si>
  <si>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</si>
  <si>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</si>
  <si>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</si>
  <si>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</si>
  <si>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</si>
  <si>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</si>
  <si>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</si>
  <si>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</si>
  <si>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</si>
  <si>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</si>
  <si>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</si>
  <si>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</si>
  <si>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</si>
  <si>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</si>
  <si>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</si>
  <si>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</si>
  <si>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</si>
  <si>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</si>
  <si>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</si>
  <si>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</si>
  <si>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</si>
  <si>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</si>
  <si>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</si>
  <si>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</si>
  <si>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</si>
  <si>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</si>
  <si>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</si>
  <si>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</si>
  <si>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</si>
  <si>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</si>
  <si>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</si>
  <si>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</si>
  <si>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</si>
  <si>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</si>
  <si>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</si>
  <si>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</si>
  <si>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</si>
  <si>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</si>
  <si>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</si>
  <si>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</si>
  <si>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</si>
  <si>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</si>
  <si>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</si>
  <si>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</si>
  <si>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</si>
  <si>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</si>
  <si>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</si>
  <si>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</si>
  <si>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</si>
  <si>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</si>
  <si>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</si>
  <si>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</si>
  <si>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</si>
  <si>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</si>
  <si>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</si>
  <si>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</si>
  <si>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</si>
  <si>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</si>
  <si>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</si>
  <si>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</si>
  <si>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</si>
  <si>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</si>
  <si>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</si>
  <si>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</si>
  <si>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</si>
  <si>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</si>
  <si>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</si>
  <si>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</si>
  <si>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</si>
  <si>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</si>
  <si>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</si>
  <si>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</si>
  <si>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</si>
  <si>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</si>
  <si>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</si>
  <si>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</si>
  <si>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</si>
  <si>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</si>
  <si>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</si>
  <si>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</si>
  <si>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</si>
  <si>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</si>
  <si>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</si>
  <si>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</si>
  <si>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</si>
  <si>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</si>
  <si>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</si>
  <si>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</si>
  <si>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</si>
  <si>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</si>
  <si>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</si>
  <si>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</si>
  <si>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</si>
  <si>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</si>
  <si>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</si>
  <si>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</si>
  <si>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</si>
  <si>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</si>
  <si>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</si>
  <si>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</si>
  <si>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</si>
  <si>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</si>
  <si>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</si>
  <si>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</si>
  <si>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</si>
  <si>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</si>
  <si>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</si>
  <si>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</si>
  <si>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</si>
  <si>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</si>
  <si>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</si>
  <si>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</si>
  <si>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</si>
  <si>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</si>
  <si>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</si>
  <si>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</si>
  <si>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</si>
  <si>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</si>
  <si>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</si>
  <si>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</si>
  <si>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</si>
  <si>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</si>
  <si>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</si>
  <si>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</si>
  <si>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</si>
  <si>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</si>
  <si>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</si>
  <si>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</si>
  <si>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</si>
  <si>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</si>
  <si>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</si>
  <si>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</si>
  <si>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</si>
  <si>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</si>
  <si>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</si>
  <si>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</si>
  <si>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</si>
  <si>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</si>
  <si>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</si>
  <si>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</si>
  <si>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</si>
  <si>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</si>
  <si>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</si>
  <si>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</si>
  <si>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</si>
  <si>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</si>
  <si>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</si>
  <si>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</si>
  <si>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</si>
  <si>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</si>
  <si>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</si>
  <si>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</si>
  <si>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</si>
  <si>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</si>
  <si>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</si>
  <si>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</si>
  <si>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</si>
  <si>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</si>
  <si>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</si>
  <si>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</si>
  <si>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</si>
  <si>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</si>
  <si>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</si>
  <si>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</si>
  <si>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</si>
  <si>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</si>
  <si>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</si>
  <si>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</si>
  <si>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</si>
  <si>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</si>
  <si>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</si>
  <si>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</si>
  <si>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</si>
  <si>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</si>
  <si>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</si>
  <si>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</si>
  <si>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</si>
  <si>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</si>
  <si>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</si>
  <si>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</si>
  <si>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</si>
  <si>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</si>
  <si>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</si>
  <si>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</si>
  <si>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</si>
  <si>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</si>
  <si>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</si>
  <si>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</si>
  <si>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</si>
  <si>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</si>
  <si>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</si>
  <si>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</si>
  <si>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</si>
  <si>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</si>
  <si>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</si>
  <si>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</si>
  <si>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</si>
  <si>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</si>
  <si>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</si>
  <si>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</si>
  <si>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</si>
  <si>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</si>
  <si>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</si>
  <si>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</si>
  <si>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</si>
  <si>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</si>
  <si>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</si>
  <si>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</si>
  <si>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</si>
  <si>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</si>
  <si>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</si>
  <si>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</si>
  <si>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</si>
  <si>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</si>
  <si>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</si>
  <si>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</si>
  <si>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</si>
  <si>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</si>
  <si>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</si>
  <si>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</si>
  <si>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</si>
  <si>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</si>
  <si>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</si>
  <si>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</si>
  <si>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</si>
  <si>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</si>
  <si>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</si>
  <si>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</si>
  <si>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</si>
  <si>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</si>
  <si>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</si>
  <si>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</si>
  <si>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</si>
  <si>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</si>
  <si>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</si>
  <si>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</si>
  <si>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</si>
  <si>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</si>
  <si>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</si>
  <si>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</si>
  <si>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</si>
  <si>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</si>
  <si>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</si>
  <si>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</si>
  <si>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</si>
  <si>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</si>
  <si>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</si>
  <si>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</si>
  <si>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</si>
  <si>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</si>
  <si>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</si>
  <si>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</si>
  <si>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</si>
  <si>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</si>
  <si>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</si>
  <si>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</si>
  <si>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</si>
  <si>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</si>
  <si>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</si>
  <si>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</si>
  <si>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</si>
  <si>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</si>
  <si>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</si>
  <si>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</si>
  <si>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</si>
  <si>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</si>
  <si>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</si>
  <si>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</si>
  <si>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</si>
  <si>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</si>
  <si>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</si>
  <si>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</si>
  <si>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</si>
  <si>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</si>
  <si>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</si>
  <si>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</si>
  <si>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</si>
  <si>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</si>
  <si>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</si>
  <si>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</si>
  <si>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</si>
  <si>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</si>
  <si>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</si>
  <si>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</si>
  <si>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</si>
  <si>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</si>
  <si>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</si>
  <si>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</si>
  <si>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</si>
  <si>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</si>
  <si>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</si>
  <si>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</si>
  <si>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</si>
  <si>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</si>
  <si>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</si>
  <si>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</si>
  <si>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</si>
  <si>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</si>
  <si>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</si>
  <si>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</si>
  <si>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</si>
  <si>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</si>
  <si>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</si>
  <si>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</si>
  <si>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</si>
  <si>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</si>
  <si>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</si>
  <si>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</si>
  <si>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</si>
  <si>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</si>
  <si>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</si>
  <si>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</si>
  <si>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</si>
  <si>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</si>
  <si>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</si>
  <si>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</si>
  <si>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</si>
  <si>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</si>
  <si>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</si>
  <si>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</si>
  <si>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</si>
  <si>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</si>
  <si>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</si>
  <si>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</si>
  <si>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</si>
  <si>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</si>
  <si>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</si>
  <si>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</si>
  <si>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</si>
  <si>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</si>
  <si>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</si>
  <si>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</si>
  <si>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</si>
  <si>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</si>
  <si>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</si>
  <si>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</si>
  <si>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</si>
  <si>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</si>
  <si>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</si>
  <si>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</si>
  <si>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</si>
  <si>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</si>
  <si>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</si>
  <si>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</si>
  <si>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</si>
  <si>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</si>
  <si>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</si>
  <si>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</si>
  <si>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</si>
  <si>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</si>
  <si>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</si>
  <si>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</si>
  <si>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</si>
  <si>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</si>
  <si>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</si>
  <si>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</si>
  <si>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</si>
  <si>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</si>
  <si>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</si>
  <si>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</si>
  <si>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</si>
  <si>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</si>
  <si>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</si>
  <si>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</si>
  <si>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</si>
  <si>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</si>
  <si>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</si>
  <si>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</si>
  <si>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</si>
  <si>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</si>
  <si>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</si>
  <si>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</si>
  <si>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</si>
  <si>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</si>
  <si>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</si>
  <si>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</si>
  <si>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</si>
  <si>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</si>
  <si>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</si>
  <si>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</si>
  <si>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</si>
  <si>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</si>
  <si>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</si>
  <si>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</si>
  <si>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</si>
  <si>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</si>
  <si>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</si>
  <si>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</si>
  <si>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</si>
  <si>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</si>
  <si>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</si>
  <si>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</si>
  <si>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</si>
  <si>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</si>
  <si>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</si>
  <si>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</si>
  <si>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</si>
  <si>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</si>
  <si>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</si>
  <si>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</si>
  <si>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</si>
  <si>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</si>
  <si>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</si>
  <si>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</si>
  <si>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</si>
  <si>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</si>
  <si>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</si>
  <si>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</si>
  <si>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</si>
  <si>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</si>
  <si>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</si>
  <si>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</si>
  <si>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</si>
  <si>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</si>
  <si>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</si>
  <si>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</si>
  <si>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</si>
  <si>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</si>
  <si>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</si>
  <si>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</si>
  <si>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</si>
  <si>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</si>
  <si>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</si>
  <si>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</si>
  <si>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</si>
  <si>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</si>
  <si>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</si>
  <si>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</si>
  <si>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</si>
  <si>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</si>
  <si>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</si>
  <si>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</si>
  <si>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</si>
  <si>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</si>
  <si>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</si>
  <si>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</si>
  <si>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</si>
  <si>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</si>
  <si>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</si>
  <si>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</si>
  <si>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</si>
  <si>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</si>
  <si>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</si>
  <si>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</si>
  <si>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</si>
  <si>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</si>
  <si>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</si>
  <si>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</si>
  <si>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</si>
  <si>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</si>
  <si>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</si>
  <si>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</si>
  <si>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</si>
  <si>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</si>
  <si>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</si>
  <si>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</si>
  <si>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</si>
  <si>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</si>
  <si>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</si>
  <si>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</si>
  <si>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</si>
  <si>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</si>
  <si>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</si>
  <si>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</si>
  <si>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</si>
  <si>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</si>
  <si>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</si>
  <si>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</si>
  <si>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</si>
  <si>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</si>
  <si>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</si>
  <si>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</si>
  <si>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</si>
  <si>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</si>
  <si>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</si>
  <si>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</si>
  <si>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</si>
  <si>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</si>
  <si>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</si>
  <si>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</si>
  <si>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</si>
  <si>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</si>
  <si>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</si>
  <si>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</si>
  <si>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</si>
  <si>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</si>
  <si>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</si>
  <si>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</si>
  <si>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</si>
  <si>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</si>
  <si>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</si>
  <si>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</si>
  <si>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</si>
  <si>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</si>
  <si>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</si>
  <si>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</si>
  <si>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</si>
  <si>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</si>
  <si>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</si>
  <si>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</si>
  <si>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</si>
  <si>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</si>
  <si>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</si>
  <si>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</si>
  <si>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</si>
  <si>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</si>
  <si>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</si>
  <si>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</si>
  <si>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</si>
  <si>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</si>
  <si>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</si>
  <si>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</si>
  <si>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</si>
  <si>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</si>
  <si>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</si>
  <si>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</si>
  <si>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</si>
  <si>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</si>
  <si>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</si>
  <si>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</si>
  <si>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</si>
  <si>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</si>
  <si>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</si>
  <si>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</si>
  <si>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</si>
  <si>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</si>
  <si>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</si>
  <si>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</si>
  <si>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</si>
  <si>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</si>
  <si>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</si>
  <si>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</si>
  <si>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</si>
  <si>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</si>
  <si>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</si>
  <si>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</si>
  <si>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</si>
  <si>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</si>
  <si>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</si>
  <si>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</si>
  <si>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</si>
  <si>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</si>
  <si>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</si>
  <si>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</si>
  <si>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</si>
  <si>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</si>
  <si>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</si>
  <si>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</si>
  <si>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</si>
  <si>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</si>
  <si>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</si>
  <si>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</si>
  <si>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</si>
  <si>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</si>
  <si>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</si>
  <si>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</si>
  <si>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</si>
  <si>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</si>
  <si>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</si>
  <si>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</si>
  <si>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</si>
  <si>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</si>
  <si>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</si>
  <si>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</si>
  <si>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</si>
  <si>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</si>
  <si>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</si>
  <si>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</si>
  <si>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</si>
  <si>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</si>
  <si>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</si>
  <si>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</si>
  <si>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</si>
  <si>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</si>
  <si>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</si>
  <si>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</si>
  <si>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</si>
  <si>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</si>
  <si>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</si>
  <si>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</si>
  <si>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</si>
  <si>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</si>
  <si>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</si>
  <si>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</si>
  <si>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</si>
  <si>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</si>
  <si>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</si>
  <si>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</si>
  <si>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</si>
  <si>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</si>
  <si>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</si>
  <si>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</si>
  <si>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</si>
  <si>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</si>
  <si>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</si>
  <si>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</si>
  <si>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</si>
  <si>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</si>
  <si>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</si>
  <si>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</si>
  <si>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</si>
  <si>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</si>
  <si>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</si>
  <si>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</si>
  <si>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</si>
  <si>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</si>
  <si>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</si>
  <si>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</si>
  <si>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</si>
  <si>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</si>
  <si>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</si>
  <si>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</si>
  <si>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</si>
  <si>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</si>
  <si>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</si>
  <si>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</si>
  <si>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</si>
  <si>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</si>
  <si>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</si>
  <si>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</si>
  <si>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</si>
  <si>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</si>
  <si>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</si>
  <si>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</si>
  <si>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</si>
  <si>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</si>
  <si>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</si>
  <si>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</si>
  <si>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</si>
  <si>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</si>
  <si>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</si>
  <si>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</si>
  <si>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</si>
  <si>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</si>
  <si>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</si>
  <si>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</si>
  <si>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</si>
  <si>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</si>
  <si>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</si>
  <si>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</si>
  <si>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</si>
  <si>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</si>
  <si>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</si>
  <si>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</si>
  <si>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</si>
  <si>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</si>
  <si>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</si>
  <si>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</si>
  <si>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</si>
  <si>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</si>
  <si>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</si>
  <si>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</si>
  <si>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</si>
  <si>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</si>
  <si>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</si>
  <si>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</si>
  <si>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</si>
  <si>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</si>
  <si>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</si>
  <si>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</si>
  <si>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</si>
  <si>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</si>
  <si>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</si>
  <si>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</si>
  <si>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</si>
  <si>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</si>
  <si>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</si>
  <si>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</si>
  <si>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</si>
  <si>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</si>
  <si>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</si>
  <si>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</si>
  <si>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</si>
  <si>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</si>
  <si>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</si>
  <si>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</si>
  <si>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</si>
  <si>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</si>
  <si>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</si>
  <si>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</si>
  <si>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</si>
  <si>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</si>
  <si>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</si>
  <si>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</si>
  <si>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</si>
  <si>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</si>
  <si>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</si>
  <si>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</si>
  <si>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</si>
  <si>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</si>
  <si>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</si>
  <si>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</si>
  <si>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</si>
  <si>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</si>
  <si>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</si>
  <si>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</si>
  <si>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</si>
  <si>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</si>
  <si>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</si>
  <si>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</si>
  <si>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</si>
  <si>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</si>
  <si>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</si>
  <si>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</si>
  <si>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</si>
  <si>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</si>
  <si>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</si>
  <si>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</si>
  <si>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</si>
  <si>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</si>
  <si>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</si>
  <si>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</si>
  <si>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</si>
  <si>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</si>
  <si>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</si>
  <si>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</si>
  <si>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</si>
  <si>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</si>
  <si>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</si>
  <si>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</si>
  <si>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</si>
  <si>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</si>
  <si>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</si>
  <si>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</si>
  <si>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</si>
  <si>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</si>
  <si>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</si>
  <si>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</si>
  <si>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</si>
  <si>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</si>
  <si>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</si>
  <si>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</si>
  <si>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</si>
  <si>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</si>
  <si>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</si>
  <si>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</si>
  <si>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</si>
  <si>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</si>
  <si>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</si>
  <si>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</si>
  <si>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</si>
  <si>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</si>
  <si>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</si>
  <si>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</si>
  <si>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</si>
  <si>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</si>
  <si>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</si>
  <si>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</si>
  <si>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</si>
  <si>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</si>
  <si>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</si>
  <si>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</si>
  <si>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</si>
  <si>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</si>
  <si>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</si>
  <si>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</si>
  <si>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</si>
  <si>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</si>
  <si>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</si>
  <si>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</si>
  <si>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</si>
  <si>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</si>
  <si>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</si>
  <si>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</si>
  <si>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</si>
  <si>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</si>
  <si>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</si>
  <si>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</si>
  <si>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</si>
  <si>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</si>
  <si>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</si>
  <si>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</si>
  <si>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</si>
  <si>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</si>
  <si>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</si>
  <si>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</si>
  <si>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</si>
  <si>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</si>
  <si>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</si>
  <si>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</si>
  <si>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</si>
  <si>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</si>
  <si>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</si>
  <si>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</si>
  <si>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</si>
  <si>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</si>
  <si>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</si>
  <si>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</si>
  <si>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</si>
  <si>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</si>
  <si>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</si>
  <si>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</si>
  <si>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</si>
  <si>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</si>
  <si>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</si>
  <si>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</si>
  <si>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</si>
  <si>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</si>
  <si>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</si>
  <si>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</si>
  <si>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</si>
  <si>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</si>
  <si>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</si>
  <si>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</si>
  <si>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</si>
  <si>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</si>
  <si>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</si>
  <si>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</si>
  <si>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</si>
  <si>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</si>
  <si>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</si>
  <si>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</si>
  <si>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</si>
  <si>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</si>
  <si>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</si>
  <si>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</si>
  <si>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</si>
  <si>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</si>
  <si>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</si>
  <si>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</si>
  <si>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</si>
  <si>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</si>
  <si>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</si>
  <si>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</si>
  <si>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</si>
  <si>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</si>
  <si>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</si>
  <si>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</si>
  <si>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</si>
  <si>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</si>
  <si>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</si>
  <si>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</si>
  <si>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</si>
  <si>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</si>
  <si>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</si>
  <si>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</si>
  <si>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</si>
  <si>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</si>
  <si>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</si>
  <si>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</si>
  <si>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</si>
  <si>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</si>
  <si>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</si>
  <si>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</si>
  <si>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</si>
  <si>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</si>
  <si>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</si>
  <si>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</si>
  <si>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</si>
  <si>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</si>
  <si>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</si>
  <si>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</si>
  <si>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</si>
  <si>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</si>
  <si>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</si>
  <si>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</si>
  <si>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</si>
  <si>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</si>
  <si>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</si>
  <si>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</si>
  <si>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</si>
  <si>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</si>
  <si>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</si>
  <si>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</si>
  <si>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</si>
  <si>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</si>
  <si>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</si>
  <si>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</si>
  <si>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</si>
  <si>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</si>
  <si>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</si>
  <si>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</si>
  <si>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</si>
  <si>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</si>
  <si>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</si>
  <si>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</si>
  <si>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</si>
  <si>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</si>
  <si>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</si>
  <si>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</si>
  <si>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</si>
  <si>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</si>
  <si>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</si>
  <si>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</si>
  <si>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</si>
  <si>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</si>
  <si>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</si>
  <si>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</si>
  <si>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</si>
  <si>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</si>
  <si>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</si>
  <si>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</si>
  <si>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</si>
  <si>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</si>
  <si>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</si>
  <si>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</si>
  <si>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</si>
  <si>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</si>
  <si>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</si>
  <si>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</si>
  <si>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</si>
  <si>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</si>
  <si>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</si>
  <si>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</si>
  <si>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</si>
  <si>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</si>
  <si>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</si>
  <si>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</si>
  <si>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</si>
  <si>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</si>
  <si>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</si>
  <si>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</si>
  <si>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</si>
  <si>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</si>
  <si>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</si>
  <si>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</si>
  <si>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</si>
  <si>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</si>
  <si>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</si>
  <si>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</si>
  <si>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</si>
  <si>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</si>
  <si>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</si>
  <si>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</si>
  <si>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</si>
  <si>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</si>
  <si>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</si>
  <si>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</si>
  <si>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</si>
  <si>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</si>
  <si>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</si>
  <si>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</si>
  <si>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</si>
  <si>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</si>
  <si>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</si>
  <si>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</si>
  <si>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</si>
  <si>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</si>
  <si>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</si>
  <si>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</si>
  <si>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</si>
  <si>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</si>
  <si>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</si>
  <si>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</si>
  <si>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</si>
  <si>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</si>
  <si>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</si>
  <si>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</si>
  <si>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</si>
  <si>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</si>
  <si>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</si>
  <si>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</si>
  <si>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</si>
  <si>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</si>
  <si>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</si>
  <si>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</si>
  <si>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</si>
  <si>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</si>
  <si>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</si>
  <si>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</si>
  <si>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</si>
  <si>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</si>
  <si>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</si>
  <si>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</si>
  <si>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</si>
  <si>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</si>
  <si>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</si>
  <si>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</si>
  <si>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</si>
  <si>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</si>
  <si>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</si>
  <si>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</si>
  <si>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</si>
  <si>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</si>
  <si>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</si>
  <si>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</si>
  <si>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</si>
  <si>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</si>
  <si>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</si>
  <si>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</si>
  <si>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</si>
  <si>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</si>
  <si>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</si>
  <si>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</si>
  <si>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</si>
  <si>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</si>
  <si>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</si>
  <si>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</si>
  <si>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</si>
  <si>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</si>
  <si>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</si>
  <si>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</si>
  <si>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</si>
  <si>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</si>
  <si>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</si>
  <si>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</si>
  <si>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</si>
  <si>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</si>
  <si>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</si>
  <si>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</si>
  <si>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</si>
  <si>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</si>
  <si>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</si>
  <si>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</si>
  <si>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</si>
  <si>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</si>
  <si>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</si>
  <si>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</si>
  <si>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</si>
  <si>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</si>
  <si>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</si>
  <si>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</si>
  <si>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</si>
  <si>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</si>
  <si>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</si>
  <si>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</si>
  <si>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</si>
  <si>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</si>
  <si>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</si>
  <si>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</si>
  <si>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</si>
  <si>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</si>
  <si>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</si>
  <si>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</si>
  <si>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</si>
  <si>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</si>
  <si>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</si>
  <si>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</si>
  <si>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</si>
  <si>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</si>
  <si>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</si>
  <si>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</si>
  <si>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</si>
  <si>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</si>
  <si>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</si>
  <si>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</si>
  <si>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</si>
  <si>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</si>
  <si>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</si>
  <si>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</si>
  <si>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</si>
  <si>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</si>
  <si>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</si>
  <si>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</si>
  <si>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</si>
  <si>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</si>
  <si>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</si>
  <si>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</si>
  <si>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</si>
  <si>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</si>
  <si>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</si>
  <si>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</si>
  <si>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</si>
  <si>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</si>
  <si>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</si>
  <si>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</si>
  <si>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</si>
  <si>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</si>
  <si>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</si>
  <si>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</si>
  <si>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</si>
  <si>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</si>
  <si>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</si>
  <si>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</si>
  <si>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</si>
  <si>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</si>
  <si>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</si>
  <si>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</si>
  <si>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</si>
  <si>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</si>
  <si>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</si>
  <si>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</si>
  <si>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</si>
  <si>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</si>
  <si>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</si>
  <si>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</si>
  <si>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</si>
  <si>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</si>
  <si>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</si>
  <si>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</si>
  <si>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</si>
  <si>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</si>
  <si>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</si>
  <si>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</si>
  <si>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</si>
  <si>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</si>
  <si>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</si>
  <si>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</si>
  <si>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</si>
  <si>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</si>
  <si>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</si>
  <si>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</si>
  <si>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</si>
  <si>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</si>
  <si>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</si>
  <si>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</si>
  <si>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</si>
  <si>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</si>
  <si>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</si>
  <si>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</si>
  <si>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</si>
  <si>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</si>
  <si>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</si>
  <si>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</si>
  <si>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</si>
  <si>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</si>
  <si>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</si>
  <si>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</si>
  <si>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</si>
  <si>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</si>
  <si>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</si>
  <si>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</si>
  <si>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</si>
  <si>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</si>
  <si>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</si>
  <si>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</si>
  <si>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</si>
  <si>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</si>
  <si>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</si>
  <si>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</si>
  <si>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</si>
  <si>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</si>
  <si>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</si>
  <si>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</si>
  <si>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</si>
  <si>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</si>
  <si>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</si>
  <si>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</si>
  <si>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</si>
  <si>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</si>
  <si>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</si>
  <si>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</si>
  <si>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</si>
  <si>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</si>
  <si>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</si>
  <si>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</si>
  <si>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</si>
  <si>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</si>
  <si>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</si>
  <si>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</si>
  <si>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</si>
  <si>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</si>
  <si>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</si>
  <si>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</si>
  <si>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</si>
  <si>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</si>
  <si>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</si>
  <si>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</si>
  <si>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</si>
  <si>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</si>
  <si>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</si>
  <si>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</si>
  <si>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</si>
  <si>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</si>
  <si>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</si>
  <si>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</si>
  <si>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</si>
  <si>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</si>
  <si>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</si>
  <si>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</si>
  <si>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</si>
  <si>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</si>
  <si>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</si>
  <si>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</si>
  <si>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</si>
  <si>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</si>
  <si>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</si>
  <si>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</si>
  <si>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</si>
  <si>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</si>
  <si>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</si>
  <si>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</si>
  <si>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</si>
  <si>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</si>
  <si>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</si>
  <si>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</si>
  <si>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</si>
  <si>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</si>
  <si>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</si>
  <si>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</si>
  <si>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</si>
  <si>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</si>
  <si>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</si>
  <si>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</si>
  <si>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</si>
  <si>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</si>
  <si>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</si>
  <si>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</si>
  <si>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</si>
  <si>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</si>
  <si>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</si>
  <si>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</si>
  <si>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</si>
  <si>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</si>
  <si>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</si>
  <si>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</si>
  <si>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</si>
  <si>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</si>
  <si>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</si>
  <si>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</si>
  <si>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</si>
  <si>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</si>
  <si>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</si>
  <si>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</si>
  <si>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</si>
  <si>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</si>
  <si>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</si>
  <si>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</si>
  <si>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</si>
  <si>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</si>
  <si>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</si>
  <si>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</si>
  <si>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</si>
  <si>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</si>
  <si>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</si>
  <si>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</si>
  <si>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</si>
  <si>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</si>
  <si>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</si>
  <si>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</si>
  <si>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</si>
  <si>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</si>
  <si>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</si>
  <si>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</si>
  <si>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</si>
  <si>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</si>
  <si>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</si>
  <si>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</si>
  <si>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</si>
  <si>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</si>
  <si>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</si>
  <si>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</si>
  <si>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</si>
  <si>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</si>
  <si>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</si>
  <si>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</si>
  <si>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</si>
  <si>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</si>
  <si>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</si>
  <si>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</si>
  <si>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</si>
  <si>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</si>
  <si>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</si>
  <si>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</si>
  <si>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</si>
  <si>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</si>
  <si>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</si>
  <si>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</si>
  <si>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</si>
  <si>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</si>
  <si>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</si>
  <si>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</si>
  <si>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</si>
  <si>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</si>
  <si>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</si>
  <si>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</si>
  <si>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</si>
  <si>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</si>
  <si>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</si>
  <si>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</si>
  <si>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</si>
  <si>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</si>
  <si>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</si>
  <si>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</si>
  <si>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</si>
  <si>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</si>
  <si>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</si>
  <si>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</si>
  <si>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</si>
  <si>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</si>
  <si>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</si>
  <si>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</si>
  <si>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</si>
  <si>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</si>
  <si>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</si>
  <si>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</si>
  <si>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</si>
  <si>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</si>
  <si>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</si>
  <si>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</si>
  <si>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</si>
  <si>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</si>
  <si>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</si>
  <si>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</si>
  <si>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</si>
  <si>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</si>
  <si>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</si>
  <si>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</si>
  <si>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</si>
  <si>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</si>
  <si>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</si>
  <si>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</si>
  <si>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</si>
  <si>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</si>
  <si>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</si>
  <si>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</si>
  <si>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</si>
  <si>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</si>
  <si>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</si>
  <si>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</si>
  <si>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</si>
  <si>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</si>
  <si>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</si>
  <si>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</si>
  <si>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</si>
  <si>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</si>
  <si>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</si>
  <si>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</si>
  <si>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</si>
  <si>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</si>
  <si>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</si>
  <si>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</si>
  <si>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</si>
  <si>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</si>
  <si>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</si>
  <si>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</si>
  <si>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</si>
  <si>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</si>
  <si>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</si>
  <si>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</si>
  <si>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</si>
  <si>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</si>
  <si>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</si>
  <si>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</si>
  <si>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</si>
  <si>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</si>
  <si>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</si>
  <si>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</si>
  <si>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</si>
  <si>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</si>
  <si>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</si>
  <si>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</si>
  <si>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</si>
  <si>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</si>
  <si>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</si>
  <si>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</si>
  <si>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</si>
  <si>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</si>
  <si>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</si>
  <si>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</si>
  <si>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</si>
  <si>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</si>
  <si>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</si>
  <si>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</si>
  <si>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</si>
  <si>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</si>
  <si>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</si>
  <si>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</si>
  <si>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</si>
  <si>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</si>
  <si>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</si>
  <si>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</si>
  <si>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</si>
  <si>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</si>
  <si>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</si>
  <si>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</si>
  <si>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</si>
  <si>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</si>
  <si>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</si>
  <si>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</si>
  <si>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</si>
  <si>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</si>
  <si>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</si>
  <si>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</si>
  <si>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</si>
  <si>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</si>
  <si>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</si>
  <si>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</si>
  <si>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</si>
  <si>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</si>
  <si>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</si>
  <si>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</si>
  <si>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</si>
  <si>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</si>
  <si>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</si>
  <si>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</si>
  <si>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</si>
  <si>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</si>
  <si>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</si>
  <si>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</si>
  <si>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</si>
  <si>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</si>
  <si>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</si>
  <si>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</si>
  <si>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</si>
  <si>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</si>
  <si>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</si>
  <si>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</si>
  <si>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</si>
  <si>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</si>
  <si>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</si>
  <si>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</si>
  <si>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</si>
  <si>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</si>
  <si>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</si>
  <si>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</si>
  <si>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</si>
  <si>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</si>
  <si>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</si>
  <si>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</si>
  <si>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</si>
  <si>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</si>
  <si>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</si>
  <si>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</si>
  <si>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</si>
  <si>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</si>
  <si>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</si>
  <si>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</si>
  <si>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</si>
  <si>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</si>
  <si>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</si>
  <si>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</si>
  <si>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</si>
  <si>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</si>
  <si>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</si>
  <si>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</si>
  <si>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</si>
  <si>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</si>
  <si>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</si>
  <si>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</si>
  <si>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</si>
  <si>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</si>
  <si>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</si>
  <si>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</si>
  <si>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</si>
  <si>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</si>
  <si>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</si>
  <si>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</si>
  <si>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</si>
  <si>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</si>
  <si>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</si>
  <si>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</si>
  <si>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</si>
  <si>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</si>
  <si>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</si>
  <si>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</si>
  <si>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</si>
  <si>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</si>
  <si>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</si>
  <si>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</si>
  <si>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</si>
  <si>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</si>
  <si>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</si>
  <si>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</si>
  <si>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</si>
  <si>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</si>
  <si>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</si>
  <si>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</si>
  <si>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</si>
  <si>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</si>
  <si>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</si>
  <si>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</si>
  <si>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</si>
  <si>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</si>
  <si>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</si>
  <si>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</si>
  <si>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</si>
  <si>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</si>
  <si>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</si>
  <si>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</si>
  <si>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</si>
  <si>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</si>
  <si>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</si>
  <si>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</si>
  <si>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</si>
  <si>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</si>
  <si>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</si>
  <si>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</si>
  <si>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</si>
  <si>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</si>
  <si>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</si>
  <si>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</si>
  <si>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</si>
  <si>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</si>
  <si>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</si>
  <si>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</si>
  <si>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</si>
  <si>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</si>
  <si>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</si>
  <si>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</si>
  <si>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</si>
  <si>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</si>
  <si>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</si>
  <si>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</si>
  <si>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</si>
  <si>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</si>
  <si>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</si>
  <si>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</si>
  <si>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</si>
  <si>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</si>
  <si>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</si>
  <si>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</si>
  <si>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</si>
  <si>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</si>
  <si>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</si>
  <si>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</si>
  <si>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</si>
  <si>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</si>
  <si>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</si>
  <si>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</si>
  <si>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</si>
  <si>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</si>
  <si>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</si>
  <si>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</si>
  <si>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</si>
  <si>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</si>
  <si>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</si>
  <si>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</si>
  <si>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</si>
  <si>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</si>
  <si>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</si>
  <si>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</si>
  <si>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</si>
  <si>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</si>
  <si>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</si>
  <si>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</si>
  <si>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</si>
  <si>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</si>
  <si>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</si>
  <si>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</si>
  <si>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</si>
  <si>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</si>
  <si>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</si>
  <si>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</si>
  <si>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</si>
  <si>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</si>
  <si>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</si>
  <si>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</si>
  <si>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</si>
  <si>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</si>
  <si>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</si>
  <si>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</si>
  <si>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</si>
  <si>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</si>
  <si>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</si>
  <si>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</si>
  <si>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</si>
  <si>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</si>
  <si>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</si>
  <si>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</si>
  <si>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</si>
  <si>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</si>
  <si>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</si>
  <si>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</si>
  <si>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</si>
  <si>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</si>
  <si>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</si>
  <si>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</si>
  <si>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</si>
  <si>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</si>
  <si>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</si>
  <si>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</si>
  <si>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</si>
  <si>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</si>
  <si>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</si>
  <si>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</si>
  <si>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</si>
  <si>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</si>
  <si>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</si>
  <si>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</si>
  <si>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</si>
  <si>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</si>
  <si>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</si>
  <si>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</si>
  <si>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</si>
  <si>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</si>
  <si>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</si>
  <si>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</si>
  <si>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</si>
  <si>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</si>
  <si>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</si>
  <si>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</si>
  <si>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</si>
  <si>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</si>
  <si>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</si>
  <si>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</si>
  <si>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</si>
  <si>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</si>
  <si>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</si>
  <si>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</si>
  <si>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</si>
  <si>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</si>
  <si>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</si>
  <si>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</si>
  <si>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</si>
  <si>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</si>
  <si>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</si>
  <si>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</si>
  <si>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</si>
  <si>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</si>
  <si>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</si>
  <si>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</si>
  <si>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</si>
  <si>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</si>
  <si>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</si>
  <si>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</si>
  <si>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</si>
  <si>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</si>
  <si>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</si>
  <si>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</si>
  <si>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</si>
  <si>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</si>
  <si>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</si>
  <si>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</si>
  <si>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</si>
  <si>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</si>
  <si>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</si>
  <si>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</si>
  <si>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</si>
  <si>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</si>
  <si>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</si>
  <si>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</si>
  <si>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</si>
  <si>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</si>
  <si>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</si>
  <si>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</si>
  <si>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</si>
  <si>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</si>
  <si>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</si>
  <si>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</si>
  <si>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</si>
  <si>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</si>
  <si>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</si>
  <si>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</si>
  <si>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</si>
  <si>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</si>
  <si>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</si>
  <si>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</si>
  <si>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</si>
  <si>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</si>
  <si>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</si>
  <si>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</si>
  <si>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</si>
  <si>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</si>
  <si>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</si>
  <si>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</si>
  <si>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</si>
  <si>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</si>
  <si>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</si>
  <si>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</si>
  <si>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</si>
  <si>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</si>
  <si>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</si>
  <si>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</si>
  <si>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</si>
  <si>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</si>
  <si>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</si>
  <si>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</si>
  <si>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</si>
  <si>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</si>
  <si>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</si>
  <si>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</si>
  <si>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</si>
  <si>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</si>
  <si>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</si>
  <si>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</si>
  <si>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</si>
  <si>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</si>
  <si>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</si>
  <si>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</si>
  <si>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</si>
  <si>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</si>
  <si>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</si>
  <si>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</si>
  <si>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</si>
  <si>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</si>
  <si>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</si>
  <si>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</si>
  <si>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</si>
  <si>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</si>
  <si>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</si>
  <si>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</si>
  <si>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</si>
  <si>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</si>
  <si>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</si>
  <si>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</si>
  <si>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</si>
  <si>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</si>
  <si>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</si>
  <si>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</si>
  <si>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</si>
  <si>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</si>
  <si>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</si>
  <si>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</si>
  <si>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</si>
  <si>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</si>
  <si>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</si>
  <si>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</si>
  <si>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</si>
  <si>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</si>
  <si>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</si>
  <si>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</si>
  <si>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</si>
  <si>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</si>
  <si>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</si>
  <si>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</si>
  <si>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</si>
  <si>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</si>
  <si>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</si>
  <si>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</si>
  <si>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</si>
  <si>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</si>
  <si>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</si>
  <si>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</si>
  <si>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</si>
  <si>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</si>
  <si>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</si>
  <si>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</si>
  <si>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</si>
  <si>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</si>
  <si>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</si>
  <si>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</si>
  <si>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</si>
  <si>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</si>
  <si>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</si>
  <si>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</si>
  <si>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</si>
  <si>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</si>
  <si>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</si>
  <si>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</si>
  <si>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</si>
  <si>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</si>
  <si>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</si>
  <si>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</si>
  <si>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</si>
  <si>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</si>
  <si>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</si>
  <si>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</si>
  <si>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</si>
  <si>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</si>
  <si>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</si>
  <si>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</si>
  <si>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</si>
  <si>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</si>
  <si>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</si>
  <si>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</si>
  <si>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</si>
  <si>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</si>
  <si>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</si>
  <si>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</si>
  <si>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</si>
  <si>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</si>
  <si>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</si>
  <si>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</si>
  <si>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</si>
  <si>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</si>
  <si>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</si>
  <si>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</si>
  <si>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</si>
  <si>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</si>
  <si>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</si>
  <si>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</si>
  <si>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</si>
  <si>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</si>
  <si>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</si>
  <si>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</si>
  <si>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</si>
  <si>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</si>
  <si>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</si>
  <si>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</si>
  <si>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</si>
  <si>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</si>
  <si>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</si>
  <si>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</si>
  <si>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</si>
  <si>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</si>
  <si>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</si>
  <si>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</si>
  <si>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</si>
  <si>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</si>
  <si>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</si>
  <si>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</si>
  <si>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</si>
  <si>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</si>
  <si>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</si>
  <si>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</si>
  <si>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</si>
  <si>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</si>
  <si>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</si>
  <si>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</si>
  <si>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</si>
  <si>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</si>
  <si>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</si>
  <si>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</si>
  <si>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</si>
  <si>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</si>
  <si>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</si>
  <si>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</si>
  <si>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</si>
  <si>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</si>
  <si>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</si>
  <si>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</si>
  <si>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</si>
  <si>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</si>
  <si>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</si>
  <si>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</si>
  <si>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</si>
  <si>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</si>
  <si>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</si>
  <si>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</si>
  <si>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</si>
  <si>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</si>
  <si>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</si>
  <si>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</si>
  <si>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</si>
  <si>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</si>
  <si>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</si>
  <si>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</si>
  <si>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</si>
  <si>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</si>
  <si>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</si>
  <si>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</si>
  <si>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</si>
  <si>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</si>
  <si>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</si>
  <si>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</si>
  <si>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</si>
  <si>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</si>
  <si>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</si>
  <si>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</si>
  <si>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</si>
  <si>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</si>
  <si>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</si>
  <si>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</si>
  <si>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</si>
  <si>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</si>
  <si>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</si>
  <si>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</si>
  <si>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</si>
  <si>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</si>
  <si>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</si>
  <si>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</si>
  <si>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</si>
  <si>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</si>
  <si>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</si>
  <si>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</si>
  <si>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</si>
  <si>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</si>
  <si>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</si>
  <si>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</si>
  <si>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</si>
  <si>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</si>
  <si>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</si>
  <si>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</si>
  <si>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</si>
  <si>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</si>
  <si>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</si>
  <si>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</si>
  <si>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</si>
  <si>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</si>
  <si>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</si>
  <si>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</si>
  <si>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</si>
  <si>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</si>
  <si>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</si>
  <si>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</si>
  <si>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</si>
  <si>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</si>
  <si>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</si>
  <si>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</si>
  <si>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</si>
  <si>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</si>
  <si>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</si>
  <si>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</si>
  <si>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</si>
  <si>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</si>
  <si>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</si>
  <si>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</si>
  <si>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</si>
  <si>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</si>
  <si>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</si>
  <si>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</si>
  <si>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</si>
  <si>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</si>
  <si>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</si>
  <si>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</si>
  <si>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</si>
  <si>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</si>
  <si>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</si>
  <si>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</si>
  <si>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</si>
  <si>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</si>
  <si>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</si>
  <si>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</si>
  <si>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</si>
  <si>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</si>
  <si>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</si>
  <si>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</si>
  <si>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</si>
  <si>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</si>
  <si>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</si>
  <si>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</si>
  <si>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</si>
  <si>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</si>
  <si>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</si>
  <si>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</si>
  <si>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</si>
  <si>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</si>
  <si>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</si>
  <si>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</si>
  <si>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</si>
  <si>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</si>
  <si>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</si>
  <si>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</si>
  <si>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</si>
  <si>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</si>
  <si>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</si>
  <si>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</si>
  <si>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</si>
  <si>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</si>
  <si>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</si>
  <si>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</si>
  <si>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</si>
  <si>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</si>
  <si>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</si>
  <si>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</si>
  <si>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</si>
  <si>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</si>
  <si>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</si>
  <si>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</si>
  <si>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</si>
  <si>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</si>
  <si>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</si>
  <si>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</si>
  <si>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</si>
  <si>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</si>
  <si>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</si>
  <si>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</si>
  <si>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</si>
  <si>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</si>
  <si>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</si>
  <si>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</si>
  <si>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</si>
  <si>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</si>
  <si>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</si>
  <si>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</si>
  <si>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</si>
  <si>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</si>
  <si>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</si>
  <si>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</si>
  <si>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</si>
  <si>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</si>
  <si>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</si>
  <si>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</si>
  <si>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</si>
  <si>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</si>
  <si>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</si>
  <si>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</si>
  <si>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</si>
  <si>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</si>
  <si>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</si>
  <si>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</si>
  <si>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</si>
  <si>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</si>
  <si>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</si>
  <si>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</si>
  <si>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</si>
  <si>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</si>
  <si>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</si>
  <si>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</si>
  <si>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</si>
  <si>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</si>
  <si>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</si>
  <si>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</si>
  <si>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</si>
  <si>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</si>
  <si>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</si>
  <si>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</si>
  <si>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</si>
  <si>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</si>
  <si>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</si>
  <si>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</si>
  <si>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</si>
  <si>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</si>
  <si>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</si>
  <si>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</si>
  <si>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</si>
  <si>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</si>
  <si>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</si>
  <si>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</si>
  <si>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</si>
  <si>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</si>
  <si>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</si>
  <si>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</si>
  <si>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</si>
  <si>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</si>
  <si>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</si>
  <si>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</si>
  <si>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</si>
  <si>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</si>
  <si>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</si>
  <si>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</si>
  <si>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</si>
  <si>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</si>
  <si>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</si>
  <si>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</si>
  <si>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</si>
  <si>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</si>
  <si>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</si>
  <si>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</si>
  <si>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</si>
  <si>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</si>
  <si>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</si>
  <si>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</si>
  <si>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</si>
  <si>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</si>
  <si>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</si>
  <si>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</si>
  <si>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</si>
  <si>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</si>
  <si>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</si>
  <si>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</si>
  <si>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</si>
  <si>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</si>
  <si>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</si>
  <si>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</si>
  <si>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</si>
  <si>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</si>
  <si>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</si>
  <si>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</si>
  <si>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</si>
  <si>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</si>
  <si>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</si>
  <si>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</si>
  <si>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</si>
  <si>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</si>
  <si>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</si>
  <si>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</si>
  <si>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</si>
  <si>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</si>
  <si>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</si>
  <si>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</si>
  <si>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</si>
  <si>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</si>
  <si>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</si>
  <si>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</si>
  <si>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</si>
  <si>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</si>
  <si>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</si>
  <si>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</si>
  <si>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</si>
  <si>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</si>
  <si>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</si>
  <si>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</si>
  <si>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</si>
  <si>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</si>
  <si>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</si>
  <si>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</si>
  <si>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</si>
  <si>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</si>
  <si>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</si>
  <si>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</si>
  <si>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</si>
  <si>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</si>
  <si>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</si>
  <si>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</si>
  <si>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</si>
  <si>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</si>
  <si>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</si>
  <si>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</si>
  <si>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</si>
  <si>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</si>
  <si>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</si>
  <si>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</si>
  <si>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</si>
  <si>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</si>
  <si>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</si>
  <si>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</si>
  <si>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</si>
  <si>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</si>
  <si>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</si>
  <si>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</si>
  <si>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</si>
  <si>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</si>
  <si>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</si>
  <si>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</si>
  <si>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</si>
  <si>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</si>
  <si>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</si>
  <si>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</si>
  <si>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</si>
  <si>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</si>
  <si>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</si>
  <si>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</si>
  <si>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</si>
  <si>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</si>
  <si>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</si>
  <si>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</si>
  <si>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</si>
  <si>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</si>
  <si>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</si>
  <si>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</si>
  <si>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</si>
  <si>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</si>
  <si>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</si>
  <si>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</si>
  <si>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</si>
  <si>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</si>
  <si>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</si>
  <si>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</si>
  <si>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</si>
  <si>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</si>
  <si>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</si>
  <si>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</si>
  <si>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</si>
  <si>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</si>
  <si>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</si>
  <si>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</si>
  <si>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</si>
  <si>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</si>
  <si>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</si>
  <si>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</si>
  <si>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</si>
  <si>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</si>
  <si>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</si>
  <si>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</si>
  <si>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</si>
  <si>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</si>
  <si>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</si>
  <si>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</si>
  <si>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</si>
  <si>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</si>
  <si>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</si>
  <si>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</si>
  <si>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</si>
  <si>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</si>
  <si>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</si>
  <si>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</si>
  <si>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</si>
  <si>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</si>
  <si>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</si>
  <si>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</si>
  <si>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</si>
  <si>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</si>
  <si>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</si>
  <si>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</si>
  <si>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</si>
  <si>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</si>
  <si>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</si>
  <si>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</si>
  <si>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</si>
  <si>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</si>
  <si>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</si>
  <si>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</si>
  <si>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</si>
  <si>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</si>
  <si>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</si>
  <si>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</si>
  <si>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</si>
  <si>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</si>
  <si>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</si>
  <si>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</si>
  <si>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</si>
  <si>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</si>
  <si>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</si>
  <si>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</si>
  <si>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</si>
  <si>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</si>
  <si>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</si>
  <si>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</si>
  <si>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</si>
  <si>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</si>
  <si>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</si>
  <si>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</si>
  <si>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</si>
  <si>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</si>
  <si>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</si>
  <si>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</si>
  <si>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</si>
  <si>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</si>
  <si>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</si>
  <si>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</si>
  <si>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</si>
  <si>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</si>
  <si>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</si>
  <si>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</si>
  <si>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</si>
  <si>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</si>
  <si>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</si>
  <si>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</si>
  <si>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</si>
  <si>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</si>
  <si>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</si>
  <si>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</si>
  <si>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</si>
  <si>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</si>
  <si>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</si>
  <si>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</si>
  <si>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</si>
  <si>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</si>
  <si>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</si>
  <si>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</si>
  <si>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</si>
  <si>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</si>
  <si>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</si>
  <si>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</si>
  <si>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</si>
  <si>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</si>
  <si>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</si>
  <si>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</si>
  <si>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</si>
  <si>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</si>
  <si>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</si>
  <si>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</si>
  <si>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</si>
  <si>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</si>
  <si>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</si>
  <si>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</si>
  <si>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</si>
  <si>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</si>
  <si>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</si>
  <si>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</si>
  <si>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</si>
  <si>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</si>
  <si>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</si>
  <si>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</si>
  <si>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</si>
  <si>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</si>
  <si>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</si>
  <si>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</si>
  <si>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</si>
  <si>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</si>
  <si>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</si>
  <si>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</si>
  <si>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</si>
  <si>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</si>
  <si>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</si>
  <si>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</si>
  <si>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</si>
  <si>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</si>
  <si>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</si>
  <si>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</si>
  <si>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</si>
  <si>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</si>
  <si>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</si>
  <si>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</si>
  <si>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</si>
  <si>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</si>
  <si>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</si>
  <si>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</si>
  <si>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</si>
  <si>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</si>
  <si>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</si>
  <si>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</si>
  <si>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</si>
  <si>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</si>
  <si>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</si>
  <si>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</si>
  <si>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</si>
  <si>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</si>
  <si>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</si>
  <si>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</si>
  <si>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</si>
  <si>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</si>
  <si>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</si>
  <si>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</si>
  <si>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</si>
  <si>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</si>
  <si>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</si>
  <si>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</si>
  <si>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</si>
  <si>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</si>
  <si>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</si>
  <si>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</si>
  <si>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</si>
  <si>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</si>
  <si>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</si>
  <si>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</si>
  <si>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</si>
  <si>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</si>
  <si>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</si>
  <si>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</si>
  <si>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</si>
  <si>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</si>
  <si>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</si>
  <si>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</si>
  <si>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</si>
  <si>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</si>
  <si>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</si>
  <si>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</si>
  <si>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</si>
  <si>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</si>
  <si>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</si>
  <si>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</si>
  <si>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</si>
  <si>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</si>
  <si>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</si>
  <si>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</si>
  <si>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</si>
  <si>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</si>
  <si>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</si>
  <si>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</si>
  <si>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</si>
  <si>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</si>
  <si>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</si>
  <si>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</si>
  <si>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</si>
  <si>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</si>
  <si>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</si>
  <si>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</si>
  <si>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</si>
  <si>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</si>
  <si>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</si>
  <si>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</si>
  <si>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</si>
  <si>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</si>
  <si>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</si>
  <si>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</si>
  <si>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</si>
  <si>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</si>
  <si>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</si>
  <si>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</si>
  <si>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</si>
  <si>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</si>
  <si>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</si>
  <si>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</si>
  <si>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</si>
  <si>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</si>
  <si>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</si>
  <si>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</si>
  <si>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</si>
  <si>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</si>
  <si>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</si>
  <si>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</si>
  <si>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</si>
  <si>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</si>
  <si>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</si>
  <si>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</si>
  <si>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</si>
  <si>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</si>
  <si>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</si>
  <si>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</si>
  <si>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</si>
  <si>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</si>
  <si>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</si>
  <si>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</si>
  <si>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</si>
  <si>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</si>
  <si>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</si>
  <si>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</si>
  <si>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</si>
  <si>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</si>
  <si>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</si>
  <si>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</si>
  <si>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</si>
  <si>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</si>
  <si>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</si>
  <si>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</si>
  <si>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</si>
  <si>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</si>
  <si>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</si>
  <si>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</si>
  <si>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</si>
  <si>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</si>
  <si>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</si>
  <si>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</si>
  <si>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</si>
  <si>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</si>
  <si>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</si>
  <si>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</si>
  <si>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</si>
  <si>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</si>
  <si>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</si>
  <si>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</si>
  <si>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</si>
  <si>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</si>
  <si>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</si>
  <si>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</si>
  <si>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</si>
  <si>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</si>
  <si>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</si>
  <si>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</si>
  <si>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</si>
  <si>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</si>
  <si>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</si>
  <si>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</si>
  <si>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</si>
  <si>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</si>
  <si>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</si>
  <si>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</si>
  <si>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</si>
  <si>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</si>
  <si>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</si>
  <si>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</si>
  <si>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</si>
  <si>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</si>
  <si>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</si>
  <si>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</si>
  <si>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</si>
  <si>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</si>
  <si>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</si>
  <si>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</si>
  <si>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</si>
  <si>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</si>
  <si>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</si>
  <si>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</si>
  <si>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</si>
  <si>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</si>
  <si>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</si>
  <si>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</si>
  <si>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</si>
  <si>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</si>
  <si>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</si>
  <si>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</si>
  <si>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</si>
  <si>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</si>
  <si>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</si>
  <si>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</si>
  <si>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</si>
  <si>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</si>
  <si>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</si>
  <si>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</si>
  <si>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</si>
  <si>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</si>
  <si>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</si>
  <si>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</si>
  <si>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</si>
  <si>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</si>
  <si>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</si>
  <si>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</si>
  <si>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</si>
  <si>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</si>
  <si>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</si>
  <si>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</si>
  <si>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</si>
  <si>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</si>
  <si>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</si>
  <si>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</si>
  <si>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</si>
  <si>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</si>
  <si>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</si>
  <si>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</si>
  <si>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</si>
  <si>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</si>
  <si>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</si>
  <si>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</si>
  <si>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</si>
  <si>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</si>
  <si>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</si>
  <si>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</si>
  <si>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</si>
  <si>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</si>
  <si>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</si>
  <si>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</si>
  <si>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</si>
  <si>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</si>
  <si>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</si>
  <si>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</si>
  <si>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</si>
  <si>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</si>
  <si>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</si>
  <si>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</si>
  <si>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</si>
  <si>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</si>
  <si>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</si>
  <si>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</si>
  <si>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</si>
  <si>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</si>
  <si>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</si>
  <si>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</si>
  <si>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</si>
  <si>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</si>
  <si>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</si>
  <si>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</si>
  <si>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</si>
  <si>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</si>
  <si>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</si>
  <si>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</si>
  <si>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</si>
  <si>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</si>
  <si>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</si>
  <si>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</si>
  <si>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</si>
  <si>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</si>
  <si>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</si>
  <si>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</si>
  <si>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</si>
  <si>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</si>
  <si>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</si>
  <si>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</si>
  <si>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</si>
  <si>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</si>
  <si>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</si>
  <si>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</si>
  <si>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</si>
  <si>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</si>
  <si>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</si>
  <si>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</si>
  <si>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</si>
  <si>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</si>
  <si>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</si>
  <si>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</si>
  <si>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</si>
  <si>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</si>
  <si>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</si>
  <si>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</si>
  <si>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</si>
  <si>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</si>
  <si>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</si>
  <si>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</si>
  <si>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</si>
  <si>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</si>
  <si>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</si>
  <si>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</si>
  <si>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</si>
  <si>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</si>
  <si>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</si>
  <si>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</si>
  <si>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</si>
  <si>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</si>
  <si>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</si>
  <si>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</si>
  <si>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</si>
  <si>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</si>
  <si>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</si>
  <si>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</si>
  <si>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</si>
  <si>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</si>
  <si>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</si>
  <si>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</si>
  <si>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</si>
  <si>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</si>
  <si>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</si>
  <si>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</si>
  <si>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</si>
  <si>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</si>
  <si>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</si>
  <si>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</si>
  <si>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</si>
  <si>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</si>
  <si>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</si>
  <si>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</si>
  <si>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</si>
  <si>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</si>
  <si>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</si>
  <si>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</si>
  <si>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</si>
  <si>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</si>
  <si>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</si>
  <si>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</si>
  <si>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</si>
  <si>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</si>
  <si>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</si>
  <si>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</si>
  <si>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</si>
  <si>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</si>
  <si>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</si>
  <si>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</si>
  <si>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</si>
  <si>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</si>
  <si>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</si>
  <si>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</si>
  <si>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</si>
  <si>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</si>
  <si>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</si>
  <si>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</si>
  <si>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</si>
  <si>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</si>
  <si>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</si>
  <si>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</si>
  <si>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</si>
  <si>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</si>
  <si>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</si>
  <si>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</si>
  <si>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</si>
  <si>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</si>
  <si>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</si>
  <si>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</si>
  <si>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</si>
  <si>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</si>
  <si>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</si>
  <si>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</si>
  <si>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</si>
  <si>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</si>
  <si>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</si>
  <si>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</si>
  <si>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</si>
  <si>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</si>
  <si>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</si>
  <si>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</si>
  <si>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</si>
  <si>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</si>
  <si>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</si>
  <si>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</si>
  <si>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</si>
  <si>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</si>
  <si>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</si>
  <si>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</si>
  <si>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</si>
  <si>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</si>
  <si>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</si>
  <si>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</si>
  <si>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</si>
  <si>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</si>
  <si>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</si>
  <si>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</si>
  <si>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</si>
  <si>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</si>
  <si>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</si>
  <si>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</si>
  <si>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</si>
  <si>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</si>
  <si>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</si>
  <si>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</si>
  <si>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</si>
  <si>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</si>
  <si>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</si>
  <si>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</si>
  <si>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</si>
  <si>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</si>
  <si>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</si>
  <si>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</si>
  <si>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</si>
  <si>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</si>
  <si>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</si>
  <si>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</si>
  <si>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</si>
  <si>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</si>
  <si>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</si>
  <si>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</si>
  <si>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</si>
  <si>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</si>
  <si>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</si>
  <si>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</si>
  <si>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</si>
  <si>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</si>
  <si>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</si>
  <si>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</si>
  <si>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</si>
  <si>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</si>
  <si>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</si>
  <si>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</si>
  <si>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</si>
  <si>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</si>
  <si>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</si>
  <si>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</si>
  <si>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</si>
  <si>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</si>
  <si>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</si>
  <si>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</si>
  <si>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</si>
  <si>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</si>
  <si>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</si>
  <si>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</si>
  <si>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</si>
  <si>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</si>
  <si>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</si>
  <si>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</si>
  <si>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</si>
  <si>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</si>
  <si>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</si>
  <si>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</si>
  <si>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</si>
  <si>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</si>
  <si>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</si>
  <si>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</si>
  <si>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</si>
  <si>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</si>
  <si>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</si>
  <si>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</si>
  <si>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</si>
  <si>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</si>
  <si>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</si>
  <si>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</si>
  <si>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</si>
  <si>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</si>
  <si>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</si>
  <si>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</si>
  <si>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</si>
  <si>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</si>
  <si>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</si>
  <si>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</si>
  <si>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</si>
  <si>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</si>
  <si>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</si>
  <si>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</si>
  <si>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</si>
  <si>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</si>
  <si>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</si>
  <si>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</si>
  <si>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</si>
  <si>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</si>
  <si>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</si>
  <si>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</si>
  <si>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</si>
  <si>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</si>
  <si>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</si>
  <si>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</si>
  <si>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</si>
  <si>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</si>
  <si>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</si>
  <si>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</si>
  <si>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</si>
  <si>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</si>
  <si>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</si>
  <si>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</si>
  <si>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</si>
  <si>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</si>
  <si>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</si>
  <si>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</si>
  <si>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</si>
  <si>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</si>
  <si>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</si>
  <si>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</si>
  <si>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</si>
  <si>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</si>
  <si>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</si>
  <si>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</si>
  <si>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</si>
  <si>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</si>
  <si>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</si>
  <si>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</si>
  <si>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</si>
  <si>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</si>
  <si>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</si>
  <si>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</si>
  <si>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</si>
  <si>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</si>
  <si>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</si>
  <si>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</si>
  <si>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</si>
  <si>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</si>
  <si>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</si>
  <si>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</si>
  <si>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</si>
  <si>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</si>
  <si>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</si>
  <si>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</si>
  <si>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</si>
  <si>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</si>
  <si>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</si>
  <si>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</si>
  <si>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</si>
  <si>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</si>
  <si>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</si>
  <si>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</si>
  <si>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</si>
  <si>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</si>
  <si>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</si>
  <si>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</si>
  <si>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</si>
  <si>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</si>
  <si>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</si>
  <si>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</si>
  <si>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</si>
  <si>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</si>
  <si>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</si>
  <si>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</si>
  <si>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</si>
  <si>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</si>
  <si>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</si>
  <si>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</si>
  <si>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</si>
  <si>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</si>
  <si>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</si>
  <si>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</si>
  <si>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</si>
  <si>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</si>
  <si>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</si>
  <si>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</si>
  <si>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</si>
  <si>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</si>
  <si>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</si>
  <si>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</si>
  <si>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</si>
  <si>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</si>
  <si>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</si>
  <si>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</si>
  <si>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</si>
  <si>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</si>
  <si>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</si>
  <si>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</si>
  <si>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</si>
  <si>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</si>
  <si>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</si>
  <si>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</si>
  <si>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</si>
  <si>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</si>
  <si>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</si>
  <si>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</si>
  <si>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</si>
  <si>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</si>
  <si>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</si>
  <si>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</si>
  <si>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</si>
  <si>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</si>
  <si>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</si>
  <si>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</si>
  <si>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</si>
  <si>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</si>
  <si>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</si>
  <si>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</si>
  <si>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</si>
  <si>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</si>
  <si>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</si>
  <si>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</si>
  <si>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</si>
  <si>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</si>
  <si>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</si>
  <si>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</si>
  <si>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</si>
  <si>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</si>
  <si>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</si>
  <si>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</si>
  <si>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</si>
  <si>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</si>
  <si>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</si>
  <si>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</si>
  <si>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</si>
  <si>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</si>
  <si>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</si>
  <si>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</si>
  <si>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</si>
  <si>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</si>
  <si>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</si>
  <si>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</si>
  <si>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</si>
  <si>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</si>
  <si>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</si>
  <si>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</si>
  <si>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</si>
  <si>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</si>
  <si>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</si>
  <si>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</si>
  <si>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</si>
  <si>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</si>
  <si>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</si>
  <si>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</si>
  <si>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</si>
  <si>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</si>
  <si>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</si>
  <si>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</si>
  <si>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</si>
  <si>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</si>
  <si>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</si>
  <si>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</si>
  <si>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</si>
  <si>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</si>
  <si>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</si>
  <si>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</si>
  <si>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</si>
  <si>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</si>
  <si>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</si>
  <si>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</si>
  <si>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</si>
  <si>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</si>
  <si>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</si>
  <si>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</si>
  <si>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</si>
  <si>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</si>
  <si>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</si>
  <si>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</si>
  <si>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</si>
  <si>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</si>
  <si>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</si>
  <si>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</si>
  <si>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</si>
  <si>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</si>
  <si>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</si>
  <si>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</si>
  <si>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</si>
  <si>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</si>
  <si>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</si>
  <si>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</si>
  <si>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</si>
  <si>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</si>
  <si>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</si>
  <si>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</si>
  <si>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</si>
  <si>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</si>
  <si>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</si>
  <si>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</si>
  <si>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</si>
  <si>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</si>
  <si>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</si>
  <si>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</si>
  <si>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</si>
  <si>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</si>
  <si>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</si>
  <si>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</si>
  <si>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</si>
  <si>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</si>
  <si>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</si>
  <si>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</si>
  <si>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</si>
  <si>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</si>
  <si>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</si>
  <si>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</si>
  <si>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</si>
  <si>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</si>
  <si>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</si>
  <si>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</si>
  <si>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</si>
  <si>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</si>
  <si>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</si>
  <si>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</si>
  <si>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</si>
  <si>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</si>
  <si>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</si>
  <si>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</si>
  <si>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</si>
  <si>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</si>
  <si>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</si>
  <si>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</si>
  <si>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</si>
  <si>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</si>
  <si>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</si>
  <si>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</si>
  <si>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</si>
  <si>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</si>
  <si>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</si>
  <si>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</si>
  <si>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</si>
  <si>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</si>
  <si>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</si>
  <si>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</si>
  <si>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</si>
  <si>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</si>
  <si>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</si>
  <si>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</si>
  <si>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</si>
  <si>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</si>
  <si>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</si>
  <si>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</si>
  <si>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</si>
  <si>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</si>
  <si>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</si>
  <si>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</si>
  <si>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</si>
  <si>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</si>
  <si>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</si>
  <si>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</si>
  <si>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</si>
  <si>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</si>
  <si>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</si>
  <si>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</si>
  <si>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</si>
  <si>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</si>
  <si>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</si>
  <si>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</si>
  <si>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</si>
  <si>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</si>
  <si>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</si>
  <si>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</si>
  <si>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</si>
  <si>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</si>
  <si>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</si>
  <si>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</si>
  <si>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</si>
  <si>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</si>
  <si>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</si>
  <si>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</si>
  <si>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</si>
  <si>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</si>
  <si>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</si>
  <si>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</si>
  <si>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</si>
  <si>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</si>
  <si>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</si>
  <si>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</si>
  <si>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</si>
  <si>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</si>
  <si>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</si>
  <si>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</si>
  <si>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</si>
  <si>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</si>
  <si>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</si>
  <si>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</si>
  <si>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</si>
  <si>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</si>
  <si>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</si>
  <si>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</si>
  <si>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</si>
  <si>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</si>
  <si>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</si>
  <si>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</si>
  <si>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</si>
  <si>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</si>
  <si>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</si>
  <si>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</si>
  <si>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</si>
  <si>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</si>
  <si>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</si>
  <si>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</si>
  <si>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</si>
  <si>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</si>
  <si>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</si>
  <si>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</si>
  <si>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</si>
  <si>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</si>
  <si>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</si>
  <si>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</si>
  <si>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</si>
  <si>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</si>
  <si>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</si>
  <si>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</si>
  <si>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</si>
  <si>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</si>
  <si>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</si>
  <si>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</si>
  <si>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</si>
  <si>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</si>
  <si>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</si>
  <si>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</si>
  <si>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</si>
  <si>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</si>
  <si>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</si>
  <si>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</si>
  <si>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</si>
  <si>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</si>
  <si>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</si>
  <si>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</si>
  <si>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</si>
  <si>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</si>
  <si>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</si>
  <si>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</si>
  <si>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</si>
  <si>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</si>
  <si>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</si>
  <si>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</si>
  <si>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</si>
  <si>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</si>
  <si>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</si>
  <si>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</si>
  <si>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</si>
  <si>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</si>
  <si>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</si>
  <si>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</si>
  <si>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</si>
  <si>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</si>
  <si>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</si>
  <si>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</si>
  <si>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</si>
  <si>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</si>
  <si>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</si>
  <si>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</si>
  <si>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</si>
  <si>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</si>
  <si>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</si>
  <si>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</si>
  <si>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</si>
  <si>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</si>
  <si>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</si>
  <si>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</si>
  <si>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</si>
  <si>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</si>
  <si>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</si>
  <si>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</si>
  <si>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</si>
  <si>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</si>
  <si>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</si>
  <si>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</si>
  <si>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</si>
  <si>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</si>
  <si>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</si>
  <si>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</si>
  <si>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</si>
  <si>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</si>
  <si>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</si>
  <si>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</si>
  <si>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</si>
  <si>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</si>
  <si>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</si>
  <si>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</si>
  <si>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</si>
  <si>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</si>
  <si>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</si>
  <si>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</si>
  <si>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</si>
  <si>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</si>
  <si>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</si>
  <si>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</si>
  <si>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</si>
  <si>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</si>
  <si>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</si>
  <si>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</si>
  <si>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</si>
  <si>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</si>
  <si>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</si>
  <si>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</si>
  <si>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</si>
  <si>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</si>
  <si>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</si>
  <si>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</si>
  <si>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</si>
  <si>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</si>
  <si>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</si>
  <si>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</si>
  <si>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</si>
  <si>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</si>
  <si>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</si>
  <si>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</si>
  <si>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</si>
  <si>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</si>
  <si>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</si>
  <si>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</si>
  <si>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</si>
  <si>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</si>
  <si>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</si>
  <si>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</si>
  <si>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</si>
  <si>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</si>
  <si>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</si>
  <si>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</si>
  <si>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</si>
  <si>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</si>
  <si>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</si>
  <si>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</si>
  <si>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</si>
  <si>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</si>
  <si>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</si>
  <si>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</si>
  <si>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</si>
  <si>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</si>
  <si>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</si>
  <si>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</si>
  <si>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</si>
  <si>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</si>
  <si>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</si>
  <si>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</si>
  <si>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</si>
  <si>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</si>
  <si>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</si>
  <si>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</si>
  <si>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</si>
  <si>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</si>
  <si>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</si>
  <si>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</si>
  <si>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</si>
  <si>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</si>
  <si>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</si>
  <si>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</si>
  <si>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</si>
  <si>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</si>
  <si>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</si>
  <si>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</si>
  <si>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</si>
  <si>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</si>
  <si>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</si>
  <si>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</si>
  <si>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</si>
  <si>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</si>
  <si>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</si>
  <si>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</si>
  <si>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</si>
  <si>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</si>
  <si>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</si>
  <si>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</si>
  <si>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</si>
  <si>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</si>
  <si>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</si>
  <si>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</si>
  <si>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</si>
  <si>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</si>
  <si>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</si>
  <si>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</si>
  <si>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</si>
  <si>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</si>
  <si>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</si>
  <si>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</si>
  <si>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</si>
  <si>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</si>
  <si>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</si>
  <si>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</si>
  <si>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</si>
  <si>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</si>
  <si>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</si>
  <si>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</si>
  <si>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</si>
  <si>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</si>
  <si>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</si>
  <si>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</si>
  <si>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</si>
  <si>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</si>
  <si>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</si>
  <si>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</si>
  <si>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</si>
  <si>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</si>
  <si>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</si>
  <si>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</si>
  <si>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</si>
  <si>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</si>
  <si>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</si>
  <si>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</si>
  <si>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</si>
  <si>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</si>
  <si>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</si>
  <si>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</si>
  <si>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</si>
  <si>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</si>
  <si>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</si>
  <si>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</si>
  <si>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</si>
  <si>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</si>
  <si>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</si>
  <si>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</si>
  <si>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</si>
  <si>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</si>
  <si>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</si>
  <si>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</si>
  <si>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</si>
  <si>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</si>
  <si>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</si>
  <si>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</si>
  <si>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</si>
  <si>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</si>
  <si>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</si>
  <si>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</si>
  <si>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</si>
  <si>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</si>
  <si>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</si>
  <si>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</si>
  <si>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</si>
  <si>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</si>
  <si>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</si>
  <si>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</si>
  <si>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</si>
  <si>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</si>
  <si>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</si>
  <si>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</si>
  <si>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</si>
  <si>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</si>
  <si>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</si>
  <si>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</si>
  <si>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</si>
  <si>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</si>
  <si>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</si>
  <si>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</si>
  <si>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</si>
  <si>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</si>
  <si>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</si>
  <si>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</si>
  <si>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</si>
  <si>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</si>
  <si>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</si>
  <si>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</si>
  <si>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</si>
  <si>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</si>
  <si>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</si>
  <si>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</si>
  <si>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</si>
  <si>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</si>
  <si>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</si>
  <si>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</si>
  <si>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</si>
  <si>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</si>
  <si>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</si>
  <si>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</si>
  <si>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</si>
  <si>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</si>
  <si>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</si>
  <si>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</si>
  <si>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</si>
  <si>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</si>
  <si>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</si>
  <si>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</si>
  <si>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</si>
  <si>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</si>
  <si>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</si>
  <si>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</si>
  <si>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</si>
  <si>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</si>
  <si>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</si>
  <si>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</si>
  <si>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</si>
  <si>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</si>
  <si>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</si>
  <si>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</si>
  <si>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</si>
  <si>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</si>
  <si>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</si>
  <si>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</si>
  <si>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</si>
  <si>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</si>
  <si>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</si>
  <si>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</si>
  <si>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</si>
  <si>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</si>
  <si>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</si>
  <si>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</si>
  <si>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</si>
  <si>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</si>
  <si>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</si>
  <si>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</si>
  <si>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</si>
  <si>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</si>
  <si>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</si>
  <si>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</si>
  <si>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</si>
  <si>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</si>
  <si>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</si>
  <si>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</si>
  <si>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</si>
  <si>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</si>
  <si>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</si>
  <si>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</si>
  <si>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</si>
  <si>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</si>
  <si>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</si>
  <si>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</si>
  <si>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</si>
  <si>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</si>
  <si>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</si>
  <si>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</si>
  <si>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</si>
  <si>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</si>
  <si>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</si>
  <si>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</si>
  <si>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</si>
  <si>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</si>
  <si>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</si>
  <si>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</si>
  <si>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</si>
  <si>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</si>
  <si>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</si>
  <si>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</si>
  <si>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</si>
  <si>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</si>
  <si>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</si>
  <si>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</si>
  <si>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</si>
  <si>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</si>
  <si>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</si>
  <si>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</si>
  <si>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</si>
  <si>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</si>
  <si>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</si>
  <si>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</si>
  <si>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</si>
  <si>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</si>
  <si>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</si>
  <si>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</si>
  <si>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</si>
  <si>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</si>
  <si>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</si>
  <si>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</si>
  <si>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</si>
  <si>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</si>
  <si>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</si>
  <si>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</si>
  <si>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</si>
  <si>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</si>
  <si>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</si>
  <si>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</si>
  <si>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</si>
  <si>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</si>
  <si>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</si>
  <si>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</si>
  <si>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</si>
  <si>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</si>
  <si>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</si>
  <si>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</si>
  <si>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</si>
  <si>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</si>
  <si>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</si>
  <si>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</si>
  <si>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</si>
  <si>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</si>
  <si>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</si>
  <si>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</si>
  <si>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</si>
  <si>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</si>
  <si>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</si>
  <si>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</si>
  <si>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</si>
  <si>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</si>
  <si>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</si>
  <si>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</si>
  <si>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</si>
  <si>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</si>
  <si>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</si>
  <si>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</si>
  <si>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</si>
  <si>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</si>
  <si>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</si>
  <si>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</si>
  <si>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</si>
  <si>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</si>
  <si>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</si>
  <si>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</si>
  <si>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</si>
  <si>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</si>
  <si>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</si>
  <si>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</si>
  <si>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</si>
  <si>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</si>
  <si>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</si>
  <si>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</si>
  <si>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</si>
  <si>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</si>
  <si>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</si>
  <si>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</si>
  <si>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</si>
  <si>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</si>
  <si>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</si>
  <si>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</si>
  <si>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</si>
  <si>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</si>
  <si>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</si>
  <si>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</si>
  <si>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</si>
  <si>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</si>
  <si>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</si>
  <si>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</si>
  <si>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</si>
  <si>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</si>
  <si>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</si>
  <si>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</si>
  <si>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</si>
  <si>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</si>
  <si>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</si>
  <si>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</si>
  <si>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</si>
  <si>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</si>
  <si>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</si>
  <si>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</si>
  <si>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</si>
  <si>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</si>
  <si>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</si>
  <si>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</si>
  <si>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</si>
  <si>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</si>
  <si>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</si>
  <si>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</si>
  <si>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</si>
  <si>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</si>
  <si>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</si>
  <si>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</si>
  <si>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</si>
  <si>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</si>
  <si>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</si>
  <si>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</si>
  <si>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</si>
  <si>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</si>
  <si>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</si>
  <si>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</si>
  <si>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</si>
  <si>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</si>
  <si>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</si>
  <si>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</si>
  <si>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</si>
  <si>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</si>
  <si>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</si>
  <si>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</si>
  <si>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</si>
  <si>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</si>
  <si>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</si>
  <si>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</si>
  <si>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</si>
  <si>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</si>
  <si>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</si>
  <si>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</si>
  <si>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</si>
  <si>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</si>
  <si>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</si>
  <si>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</si>
  <si>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</si>
  <si>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</si>
  <si>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</si>
  <si>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</si>
  <si>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</si>
  <si>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</si>
  <si>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</si>
  <si>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</si>
  <si>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</si>
  <si>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</si>
  <si>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</si>
  <si>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</si>
  <si>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</si>
  <si>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</si>
  <si>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</si>
  <si>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</si>
  <si>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</si>
  <si>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</si>
  <si>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</si>
  <si>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</si>
  <si>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</si>
  <si>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</si>
  <si>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</si>
  <si>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</si>
  <si>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</si>
  <si>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</si>
  <si>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</si>
  <si>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</si>
  <si>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</si>
  <si>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</si>
  <si>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</si>
  <si>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</si>
  <si>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</si>
  <si>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</si>
  <si>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</si>
  <si>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</si>
  <si>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</si>
  <si>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</si>
  <si>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</si>
  <si>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</si>
  <si>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</si>
  <si>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</si>
  <si>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</si>
  <si>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</si>
  <si>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</si>
  <si>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</si>
  <si>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</si>
  <si>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</si>
  <si>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</si>
  <si>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</si>
  <si>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</si>
  <si>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</si>
  <si>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</si>
  <si>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</si>
  <si>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</si>
  <si>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</si>
  <si>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</si>
  <si>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</si>
  <si>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</si>
  <si>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</si>
  <si>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</si>
  <si>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</si>
  <si>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</si>
  <si>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</si>
  <si>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</si>
  <si>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</si>
  <si>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</si>
  <si>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</si>
  <si>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</si>
  <si>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</si>
  <si>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</si>
  <si>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</si>
  <si>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</si>
  <si>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</si>
  <si>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</si>
  <si>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</si>
  <si>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</si>
  <si>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</si>
  <si>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</si>
  <si>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</si>
  <si>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</si>
  <si>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</si>
  <si>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</si>
  <si>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</si>
  <si>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</si>
  <si>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</si>
  <si>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</si>
  <si>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</si>
  <si>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</si>
  <si>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</si>
  <si>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</si>
  <si>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</si>
  <si>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</si>
  <si>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</si>
  <si>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</si>
  <si>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</si>
  <si>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</si>
  <si>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</si>
  <si>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</si>
  <si>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</si>
  <si>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</si>
  <si>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</si>
  <si>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</si>
  <si>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</si>
  <si>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</si>
  <si>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</si>
  <si>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</si>
  <si>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</si>
  <si>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</si>
  <si>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</si>
  <si>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</si>
  <si>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</si>
  <si>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</si>
  <si>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</si>
  <si>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</si>
  <si>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</si>
  <si>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</si>
  <si>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</si>
  <si>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</si>
  <si>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</si>
  <si>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</si>
  <si>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</si>
  <si>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</si>
  <si>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</si>
  <si>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</si>
  <si>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</si>
  <si>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</si>
  <si>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</si>
  <si>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</si>
  <si>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</si>
  <si>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</si>
  <si>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</si>
  <si>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</si>
  <si>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</si>
  <si>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</si>
  <si>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</si>
  <si>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</si>
  <si>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</si>
  <si>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</si>
  <si>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</si>
  <si>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</si>
  <si>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</si>
  <si>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</si>
  <si>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</si>
  <si>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</si>
  <si>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</si>
  <si>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</si>
  <si>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</si>
  <si>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</si>
  <si>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</si>
  <si>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</si>
  <si>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</si>
  <si>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</si>
  <si>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</si>
  <si>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</si>
  <si>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</si>
  <si>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</si>
  <si>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</si>
  <si>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</si>
  <si>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</si>
  <si>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</si>
  <si>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</si>
  <si>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</si>
  <si>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</si>
  <si>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</si>
  <si>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</si>
  <si>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</si>
  <si>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</si>
  <si>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</si>
  <si>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</si>
  <si>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</si>
  <si>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</si>
  <si>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</si>
  <si>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</si>
  <si>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</si>
  <si>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</si>
  <si>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</si>
  <si>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</si>
  <si>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</si>
  <si>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</si>
  <si>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</si>
  <si>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</si>
  <si>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</si>
  <si>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</si>
  <si>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</si>
  <si>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</si>
  <si>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</si>
  <si>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</si>
  <si>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</si>
  <si>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</si>
  <si>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</si>
  <si>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</si>
  <si>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</si>
  <si>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</si>
  <si>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</si>
  <si>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</si>
  <si>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</si>
  <si>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</si>
  <si>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</si>
  <si>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</si>
  <si>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</si>
  <si>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</si>
  <si>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</si>
  <si>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</si>
  <si>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</si>
  <si>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</si>
  <si>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</si>
  <si>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</si>
  <si>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</si>
  <si>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</si>
  <si>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</si>
  <si>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</si>
  <si>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</si>
  <si>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</si>
  <si>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</si>
  <si>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</si>
  <si>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</si>
  <si>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</si>
  <si>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</si>
  <si>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</si>
  <si>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</si>
  <si>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</si>
  <si>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</si>
  <si>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</si>
  <si>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</si>
  <si>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</si>
  <si>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</si>
  <si>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</si>
  <si>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</si>
  <si>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</si>
  <si>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</si>
  <si>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</si>
  <si>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</si>
  <si>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</si>
  <si>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</si>
  <si>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</si>
  <si>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</si>
  <si>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</si>
  <si>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</si>
  <si>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</si>
  <si>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</si>
  <si>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</si>
  <si>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</si>
  <si>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</si>
  <si>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</si>
  <si>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</si>
  <si>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</si>
  <si>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</si>
  <si>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</si>
  <si>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</si>
  <si>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</si>
  <si>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</si>
  <si>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</si>
  <si>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</si>
  <si>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</si>
  <si>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</si>
  <si>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</si>
  <si>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</si>
  <si>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</si>
  <si>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</si>
  <si>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</si>
  <si>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</si>
  <si>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</si>
  <si>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</si>
  <si>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</si>
  <si>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</si>
  <si>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</si>
  <si>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</si>
  <si>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</si>
  <si>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</si>
  <si>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</si>
  <si>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</si>
  <si>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</si>
  <si>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</si>
  <si>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</si>
  <si>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</si>
  <si>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</si>
  <si>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</si>
  <si>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</si>
  <si>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</si>
  <si>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</si>
  <si>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</si>
  <si>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</si>
  <si>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</si>
  <si>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</si>
  <si>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</si>
  <si>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</si>
  <si>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</si>
  <si>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</si>
  <si>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</si>
  <si>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</si>
  <si>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</si>
  <si>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</si>
  <si>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</si>
  <si>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</si>
  <si>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</si>
  <si>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</si>
  <si>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</si>
  <si>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</si>
  <si>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</si>
  <si>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</si>
  <si>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</si>
  <si>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</si>
  <si>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</si>
  <si>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</si>
  <si>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</si>
  <si>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</si>
  <si>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</si>
  <si>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</si>
  <si>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</si>
  <si>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</si>
  <si>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</si>
  <si>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</si>
  <si>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</si>
  <si>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</si>
  <si>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</si>
  <si>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</si>
  <si>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</si>
  <si>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</si>
  <si>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</si>
  <si>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</si>
  <si>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</si>
  <si>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</si>
  <si>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</si>
  <si>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</si>
  <si>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</si>
  <si>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</si>
  <si>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</si>
  <si>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</si>
  <si>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</si>
  <si>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</si>
  <si>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</si>
  <si>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</si>
  <si>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</si>
  <si>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</si>
  <si>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</si>
  <si>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</si>
  <si>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</si>
  <si>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</si>
  <si>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</si>
  <si>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</si>
  <si>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</si>
  <si>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</si>
  <si>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</si>
  <si>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</si>
  <si>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</si>
  <si>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</si>
  <si>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</si>
  <si>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</si>
  <si>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</si>
  <si>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</si>
  <si>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</si>
  <si>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</si>
  <si>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</si>
  <si>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</si>
  <si>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</si>
  <si>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</si>
  <si>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</si>
  <si>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</si>
  <si>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</si>
  <si>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</si>
  <si>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</si>
  <si>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</si>
  <si>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</si>
  <si>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</si>
  <si>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</si>
  <si>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</si>
  <si>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</si>
  <si>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</si>
  <si>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</si>
  <si>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</si>
  <si>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</si>
  <si>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</si>
  <si>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</si>
  <si>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</si>
  <si>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</si>
  <si>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</si>
  <si>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</si>
  <si>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</si>
  <si>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</si>
  <si>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</si>
  <si>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</si>
  <si>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</si>
  <si>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</si>
  <si>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</si>
  <si>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</si>
  <si>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</si>
  <si>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</si>
  <si>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</si>
  <si>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</si>
  <si>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</si>
  <si>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</si>
  <si>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</si>
  <si>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</si>
  <si>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</si>
  <si>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</si>
  <si>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</si>
  <si>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</si>
  <si>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</si>
  <si>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</si>
  <si>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</si>
  <si>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</si>
  <si>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</si>
  <si>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</si>
  <si>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</si>
  <si>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</si>
  <si>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</si>
  <si>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</si>
  <si>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</si>
  <si>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</si>
  <si>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</si>
  <si>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</si>
  <si>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</si>
  <si>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</si>
  <si>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</si>
  <si>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</si>
  <si>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</si>
  <si>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</si>
  <si>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</si>
  <si>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</si>
  <si>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</si>
  <si>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</si>
  <si>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</si>
  <si>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</si>
  <si>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</si>
  <si>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</si>
  <si>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</si>
  <si>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</si>
  <si>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</si>
  <si>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</si>
  <si>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</si>
  <si>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</si>
  <si>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</si>
  <si>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</si>
  <si>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</si>
  <si>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</si>
  <si>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</si>
  <si>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</si>
  <si>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</si>
  <si>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</si>
  <si>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</si>
  <si>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</si>
  <si>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</si>
  <si>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</si>
  <si>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</si>
  <si>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</si>
  <si>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</si>
  <si>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</si>
  <si>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</si>
  <si>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</si>
  <si>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</si>
  <si>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</si>
  <si>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</si>
  <si>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</si>
  <si>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</si>
  <si>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</si>
  <si>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</si>
  <si>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</si>
  <si>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</si>
  <si>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</si>
  <si>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</si>
  <si>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</si>
  <si>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</si>
  <si>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</si>
  <si>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</si>
  <si>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</si>
  <si>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</si>
  <si>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</si>
  <si>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</si>
  <si>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</si>
  <si>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</si>
  <si>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</si>
  <si>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</si>
  <si>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</si>
  <si>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</si>
  <si>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</si>
  <si>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</si>
  <si>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</si>
  <si>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</si>
  <si>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</si>
  <si>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</si>
  <si>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</si>
  <si>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</si>
  <si>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</si>
  <si>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</si>
  <si>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</si>
  <si>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</si>
  <si>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</si>
  <si>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</si>
  <si>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</si>
  <si>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</si>
  <si>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</si>
  <si>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</si>
  <si>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</si>
  <si>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</si>
  <si>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</si>
  <si>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</si>
  <si>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</si>
  <si>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</si>
  <si>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</si>
  <si>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</si>
  <si>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</si>
  <si>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</si>
  <si>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</si>
  <si>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</si>
  <si>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</si>
  <si>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</si>
  <si>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</si>
  <si>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</si>
  <si>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</si>
  <si>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</si>
  <si>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</si>
  <si>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</si>
  <si>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</si>
  <si>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</si>
  <si>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</si>
  <si>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</si>
  <si>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</si>
  <si>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</si>
  <si>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</si>
  <si>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</si>
  <si>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</si>
  <si>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</si>
  <si>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</si>
  <si>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</si>
  <si>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</si>
  <si>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</si>
  <si>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</si>
  <si>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</si>
  <si>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</si>
  <si>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</si>
  <si>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</si>
  <si>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</si>
  <si>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</si>
  <si>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</si>
  <si>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</si>
  <si>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</si>
  <si>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</si>
  <si>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</si>
  <si>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</si>
  <si>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</si>
  <si>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</si>
  <si>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</si>
  <si>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</si>
  <si>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</si>
  <si>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</si>
  <si>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</si>
  <si>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</si>
  <si>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</si>
  <si>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</si>
  <si>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</si>
  <si>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</si>
  <si>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</si>
  <si>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</si>
  <si>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</si>
  <si>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</si>
  <si>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</si>
  <si>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</si>
  <si>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</si>
  <si>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</si>
  <si>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</si>
  <si>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</si>
  <si>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</si>
  <si>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</si>
  <si>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</si>
  <si>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</si>
  <si>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</si>
  <si>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</si>
  <si>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</si>
  <si>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</si>
  <si>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</si>
  <si>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</si>
  <si>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</si>
  <si>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</si>
  <si>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</si>
  <si>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</si>
  <si>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</si>
  <si>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</si>
  <si>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</si>
  <si>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</si>
  <si>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</si>
  <si>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</si>
  <si>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</si>
  <si>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</si>
  <si>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</si>
  <si>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</si>
  <si>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</si>
  <si>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</si>
  <si>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</si>
  <si>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</si>
  <si>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</si>
  <si>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</si>
  <si>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</si>
  <si>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</si>
  <si>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</si>
  <si>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</si>
  <si>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</si>
  <si>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</si>
  <si>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</si>
  <si>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</si>
  <si>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</si>
  <si>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</si>
  <si>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</si>
  <si>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</si>
  <si>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</si>
  <si>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</si>
  <si>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</si>
  <si>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</si>
  <si>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</si>
  <si>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</si>
  <si>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</si>
  <si>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</si>
  <si>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</si>
  <si>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</si>
  <si>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</si>
  <si>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</si>
  <si>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</si>
  <si>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</si>
  <si>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</si>
  <si>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</si>
  <si>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</si>
  <si>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</si>
  <si>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</si>
  <si>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</si>
  <si>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</si>
  <si>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</si>
  <si>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</si>
  <si>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</si>
  <si>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</si>
  <si>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</si>
  <si>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</si>
  <si>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</si>
  <si>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</si>
  <si>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</si>
  <si>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</si>
  <si>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</si>
  <si>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</si>
  <si>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</si>
  <si>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</si>
  <si>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</si>
  <si>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</si>
  <si>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</si>
  <si>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</si>
  <si>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</si>
  <si>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</si>
  <si>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</si>
  <si>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</si>
  <si>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</si>
  <si>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</si>
  <si>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</si>
  <si>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</si>
  <si>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</si>
  <si>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</si>
  <si>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</si>
  <si>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</si>
  <si>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</si>
  <si>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</si>
  <si>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</si>
  <si>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</si>
  <si>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</si>
  <si>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</si>
  <si>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</si>
  <si>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</si>
  <si>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</si>
  <si>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</si>
  <si>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</si>
  <si>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</si>
  <si>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</si>
  <si>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</si>
  <si>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</si>
  <si>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</si>
  <si>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</si>
  <si>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</si>
  <si>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</si>
  <si>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</si>
  <si>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</si>
  <si>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</si>
  <si>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</si>
  <si>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</si>
  <si>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</si>
  <si>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</si>
  <si>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</si>
  <si>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</si>
  <si>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</si>
  <si>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</si>
  <si>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</si>
  <si>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</si>
  <si>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</si>
  <si>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</si>
  <si>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</si>
  <si>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</si>
  <si>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</si>
  <si>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</si>
  <si>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</si>
  <si>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</si>
  <si>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</si>
  <si>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</si>
  <si>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</si>
  <si>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</si>
  <si>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</si>
  <si>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</si>
  <si>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</si>
  <si>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</si>
  <si>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</si>
  <si>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</si>
  <si>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</si>
  <si>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</si>
  <si>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</si>
  <si>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</si>
  <si>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</si>
  <si>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</si>
  <si>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</si>
  <si>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</si>
  <si>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</si>
  <si>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</si>
  <si>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</si>
  <si>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</si>
  <si>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</si>
  <si>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</si>
  <si>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</si>
  <si>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</si>
  <si>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</si>
  <si>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</si>
  <si>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</si>
  <si>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</si>
  <si>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</si>
  <si>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</si>
  <si>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</si>
  <si>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</si>
  <si>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</si>
  <si>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</si>
  <si>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</si>
  <si>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</si>
  <si>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</si>
  <si>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</si>
  <si>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</si>
  <si>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</si>
  <si>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</si>
  <si>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</si>
  <si>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</si>
  <si>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</si>
  <si>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</si>
  <si>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</si>
  <si>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</si>
  <si>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</si>
  <si>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</si>
  <si>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</si>
  <si>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</si>
  <si>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</si>
  <si>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</si>
  <si>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</si>
  <si>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</si>
  <si>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</si>
  <si>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</si>
  <si>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</si>
  <si>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</si>
  <si>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</si>
  <si>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</si>
  <si>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</si>
  <si>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</si>
  <si>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</si>
  <si>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</si>
  <si>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</si>
  <si>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</si>
  <si>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</si>
  <si>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</si>
  <si>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</si>
  <si>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</si>
  <si>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</si>
  <si>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</si>
  <si>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</si>
  <si>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</si>
  <si>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</si>
  <si>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</si>
  <si>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</si>
  <si>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</si>
  <si>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</si>
  <si>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</si>
  <si>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</si>
  <si>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</si>
  <si>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</si>
  <si>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</si>
  <si>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</si>
  <si>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</si>
  <si>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</si>
  <si>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</si>
  <si>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</si>
  <si>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</si>
  <si>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</si>
  <si>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</si>
  <si>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</si>
  <si>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</si>
  <si>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</si>
  <si>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</si>
  <si>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</si>
  <si>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</si>
  <si>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</si>
  <si>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</si>
  <si>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</si>
  <si>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</si>
  <si>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</si>
  <si>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</si>
  <si>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</si>
  <si>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</si>
  <si>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</si>
  <si>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</si>
  <si>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</si>
  <si>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</si>
  <si>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</si>
  <si>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</si>
  <si>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</si>
  <si>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</si>
  <si>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</si>
  <si>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</si>
  <si>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</si>
  <si>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</si>
  <si>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</si>
  <si>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</si>
  <si>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</si>
  <si>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</si>
  <si>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</si>
  <si>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</si>
  <si>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</si>
  <si>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</si>
  <si>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</si>
  <si>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</si>
  <si>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</si>
  <si>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</si>
  <si>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</si>
  <si>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</si>
  <si>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</si>
  <si>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</si>
  <si>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</si>
  <si>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</si>
  <si>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</si>
  <si>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</si>
  <si>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</si>
  <si>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</si>
  <si>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</si>
  <si>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</si>
  <si>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</si>
  <si>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</si>
  <si>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</si>
  <si>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</si>
  <si>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</si>
  <si>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</si>
  <si>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</si>
  <si>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</si>
  <si>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</si>
  <si>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</si>
  <si>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</si>
  <si>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</si>
  <si>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</si>
  <si>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</si>
  <si>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</si>
  <si>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</si>
  <si>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</si>
  <si>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</si>
  <si>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</si>
  <si>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</si>
  <si>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</si>
  <si>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</si>
  <si>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</si>
  <si>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</si>
  <si>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</si>
  <si>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</si>
  <si>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</si>
  <si>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</si>
  <si>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</si>
  <si>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</si>
  <si>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</si>
  <si>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</si>
  <si>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</si>
  <si>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</si>
  <si>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</si>
  <si>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</si>
  <si>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</si>
  <si>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</si>
  <si>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</si>
  <si>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</si>
  <si>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</si>
  <si>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</si>
  <si>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</si>
  <si>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</si>
  <si>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</si>
  <si>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</si>
  <si>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</si>
  <si>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</si>
  <si>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</si>
  <si>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</si>
  <si>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</si>
  <si>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</si>
  <si>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</si>
  <si>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</si>
  <si>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</si>
  <si>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</si>
  <si>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</si>
  <si>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</si>
  <si>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</si>
  <si>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</si>
  <si>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</si>
  <si>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</si>
  <si>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</si>
  <si>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</si>
  <si>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</si>
  <si>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</si>
  <si>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</si>
  <si>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</si>
  <si>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</si>
  <si>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</si>
  <si>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</si>
  <si>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</si>
  <si>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</si>
  <si>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</si>
  <si>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</si>
  <si>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</si>
  <si>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</si>
  <si>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</si>
  <si>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</si>
  <si>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</si>
  <si>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</si>
  <si>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</si>
  <si>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</si>
  <si>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</si>
  <si>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</si>
  <si>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</si>
  <si>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</si>
  <si>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</si>
  <si>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</si>
  <si>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</si>
  <si>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</si>
  <si>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</si>
  <si>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</si>
  <si>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</si>
  <si>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</si>
  <si>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</si>
  <si>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</si>
  <si>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</si>
  <si>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</si>
  <si>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</si>
  <si>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</si>
  <si>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</si>
  <si>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</si>
  <si>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</si>
  <si>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</si>
  <si>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</si>
  <si>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</si>
  <si>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</si>
  <si>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</si>
  <si>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</si>
  <si>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</si>
  <si>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</si>
  <si>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</si>
  <si>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</si>
  <si>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</si>
  <si>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</si>
  <si>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</si>
  <si>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</si>
  <si>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</si>
  <si>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</si>
  <si>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</si>
  <si>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</si>
  <si>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</si>
  <si>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</si>
  <si>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</si>
  <si>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</si>
  <si>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</si>
  <si>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</si>
  <si>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</si>
  <si>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</si>
  <si>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</si>
  <si>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</si>
  <si>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</si>
  <si>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</si>
  <si>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</si>
  <si>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</si>
  <si>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</si>
  <si>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</si>
  <si>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</si>
  <si>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</si>
  <si>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</si>
  <si>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</si>
  <si>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</si>
  <si>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</si>
  <si>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</si>
  <si>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</si>
  <si>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</si>
  <si>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</si>
  <si>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</si>
  <si>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</si>
  <si>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</si>
  <si>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</si>
  <si>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</si>
  <si>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</si>
  <si>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</si>
  <si>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</si>
  <si>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</si>
  <si>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</si>
  <si>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</si>
  <si>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</si>
  <si>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</si>
  <si>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</si>
  <si>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</si>
  <si>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</si>
  <si>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</si>
  <si>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</si>
  <si>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</si>
  <si>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</si>
  <si>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</si>
  <si>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</si>
  <si>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</si>
  <si>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</si>
  <si>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</si>
  <si>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</si>
  <si>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</si>
  <si>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</si>
  <si>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</si>
  <si>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</si>
  <si>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</si>
  <si>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</si>
  <si>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</si>
  <si>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</si>
  <si>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</si>
  <si>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</si>
  <si>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</si>
  <si>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</si>
  <si>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</si>
  <si>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</si>
  <si>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</si>
  <si>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</si>
  <si>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</si>
  <si>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</si>
  <si>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</si>
  <si>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</si>
  <si>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</si>
  <si>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</si>
  <si>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</si>
  <si>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</si>
  <si>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</si>
  <si>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</si>
  <si>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</si>
  <si>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</si>
  <si>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</si>
  <si>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</si>
  <si>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</si>
  <si>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</si>
  <si>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</si>
  <si>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</si>
  <si>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</si>
  <si>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</si>
  <si>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</si>
  <si>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</si>
  <si>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</si>
  <si>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</si>
  <si>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</si>
  <si>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</si>
  <si>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</si>
  <si>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</si>
  <si>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</si>
  <si>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</si>
  <si>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</si>
  <si>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</si>
  <si>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</si>
  <si>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</si>
  <si>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</si>
  <si>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</si>
  <si>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</si>
  <si>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</si>
  <si>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</si>
  <si>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</si>
  <si>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</si>
  <si>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</si>
  <si>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</si>
  <si>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</si>
  <si>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</si>
  <si>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</si>
  <si>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</si>
  <si>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</si>
  <si>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</si>
  <si>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</si>
  <si>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</si>
  <si>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</si>
  <si>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</si>
  <si>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</si>
  <si>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</si>
  <si>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</si>
  <si>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</si>
  <si>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</si>
  <si>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</si>
  <si>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</si>
  <si>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</si>
  <si>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</si>
  <si>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</si>
  <si>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</si>
  <si>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</si>
  <si>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</si>
  <si>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</si>
  <si>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</si>
  <si>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</si>
  <si>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</si>
  <si>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</si>
  <si>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</si>
  <si>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</si>
  <si>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</si>
  <si>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</si>
  <si>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</si>
  <si>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</si>
  <si>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</si>
  <si>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</si>
  <si>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</si>
  <si>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</si>
  <si>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</si>
  <si>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</si>
  <si>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</si>
  <si>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</si>
  <si>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</si>
  <si>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</si>
  <si>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</si>
  <si>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</si>
  <si>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</si>
  <si>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</si>
  <si>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</si>
  <si>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</si>
  <si>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</si>
  <si>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</si>
  <si>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</si>
  <si>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</si>
  <si>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</si>
  <si>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</si>
  <si>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</si>
  <si>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</si>
  <si>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</si>
  <si>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</si>
  <si>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</si>
  <si>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</si>
  <si>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</si>
  <si>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</si>
  <si>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</si>
  <si>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</si>
  <si>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</si>
  <si>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</si>
  <si>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</si>
  <si>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</si>
  <si>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</si>
  <si>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</si>
  <si>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</si>
  <si>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</si>
  <si>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</si>
  <si>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</si>
  <si>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</si>
  <si>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</si>
  <si>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</si>
  <si>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</si>
  <si>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</si>
  <si>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</si>
  <si>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</si>
  <si>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</si>
  <si>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</si>
  <si>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</si>
  <si>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</si>
  <si>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</si>
  <si>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</si>
  <si>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</si>
  <si>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</si>
  <si>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</si>
  <si>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</si>
  <si>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</si>
  <si>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</si>
  <si>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</si>
  <si>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</si>
  <si>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</si>
  <si>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</si>
  <si>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</si>
  <si>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</si>
  <si>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</si>
  <si>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</si>
  <si>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</si>
  <si>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</si>
  <si>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</si>
  <si>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</si>
  <si>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</si>
  <si>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</si>
  <si>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</si>
  <si>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</si>
  <si>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</si>
  <si>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</si>
  <si>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</si>
  <si>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</si>
  <si>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</si>
  <si>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</si>
  <si>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</si>
  <si>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</si>
  <si>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</si>
  <si>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</si>
  <si>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</si>
  <si>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</si>
  <si>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</si>
  <si>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</si>
  <si>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</si>
  <si>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</si>
  <si>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</si>
  <si>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</si>
  <si>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</si>
  <si>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</si>
  <si>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</si>
  <si>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</si>
  <si>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</si>
  <si>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</si>
  <si>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</si>
  <si>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</si>
  <si>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</si>
  <si>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</si>
  <si>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</si>
  <si>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</si>
  <si>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</si>
  <si>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</si>
  <si>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</si>
  <si>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</si>
  <si>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</si>
  <si>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</si>
  <si>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</si>
  <si>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</si>
  <si>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</si>
  <si>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</si>
  <si>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</si>
  <si>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</si>
  <si>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</si>
  <si>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</si>
  <si>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</si>
  <si>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</si>
  <si>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</si>
  <si>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</si>
  <si>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</si>
  <si>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</si>
  <si>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</si>
  <si>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</si>
  <si>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</si>
  <si>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</si>
  <si>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</si>
  <si>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</si>
  <si>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</si>
  <si>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</si>
  <si>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</si>
  <si>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</si>
  <si>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</si>
  <si>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</si>
  <si>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</si>
  <si>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</si>
  <si>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</si>
  <si>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</si>
  <si>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</si>
  <si>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</si>
  <si>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</si>
  <si>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</si>
  <si>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</si>
  <si>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</si>
  <si>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</si>
  <si>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</si>
  <si>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</si>
  <si>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</si>
  <si>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</si>
  <si>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</si>
  <si>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</si>
  <si>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</si>
  <si>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</si>
  <si>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</si>
  <si>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</si>
  <si>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</si>
  <si>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</si>
  <si>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</si>
  <si>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</si>
  <si>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</si>
  <si>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</si>
  <si>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</si>
  <si>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</si>
  <si>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</si>
  <si>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</si>
  <si>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</si>
  <si>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</si>
  <si>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</si>
  <si>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</si>
  <si>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</si>
  <si>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</si>
  <si>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</si>
  <si>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</si>
  <si>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</si>
  <si>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</si>
  <si>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</si>
  <si>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</si>
  <si>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</si>
  <si>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</si>
  <si>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</si>
  <si>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</si>
  <si>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</si>
  <si>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</si>
  <si>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</si>
  <si>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</si>
  <si>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</si>
  <si>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</si>
  <si>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</si>
  <si>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</si>
  <si>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</si>
  <si>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</si>
  <si>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</si>
  <si>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</si>
  <si>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</si>
  <si>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</si>
  <si>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</si>
  <si>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</si>
  <si>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</si>
  <si>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</si>
  <si>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</si>
  <si>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</si>
  <si>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</si>
  <si>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</si>
  <si>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</si>
  <si>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</si>
  <si>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</si>
  <si>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</si>
  <si>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</si>
  <si>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</si>
  <si>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</si>
  <si>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</si>
  <si>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</si>
  <si>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</si>
  <si>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</si>
  <si>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</si>
  <si>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</si>
  <si>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</si>
  <si>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</si>
  <si>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</si>
  <si>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</si>
  <si>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</si>
  <si>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</si>
  <si>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</si>
  <si>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</si>
  <si>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</si>
  <si>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</si>
  <si>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</si>
  <si>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</si>
  <si>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</si>
  <si>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</si>
  <si>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</si>
  <si>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</si>
  <si>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</si>
  <si>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</si>
  <si>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</si>
  <si>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</si>
  <si>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</si>
  <si>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</si>
  <si>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</si>
  <si>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</si>
  <si>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</si>
  <si>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</si>
  <si>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</si>
  <si>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</si>
  <si>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</si>
  <si>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</si>
  <si>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</si>
  <si>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</si>
  <si>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</si>
  <si>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</si>
  <si>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</si>
  <si>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</si>
  <si>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</si>
  <si>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</si>
  <si>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</si>
  <si>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</si>
  <si>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</si>
  <si>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</si>
  <si>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</si>
  <si>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</si>
  <si>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</si>
  <si>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</si>
  <si>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</si>
  <si>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</si>
  <si>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</si>
  <si>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</si>
  <si>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</si>
  <si>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</si>
  <si>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</si>
  <si>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</si>
  <si>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</si>
  <si>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</si>
  <si>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</si>
  <si>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</si>
  <si>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</si>
  <si>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</si>
  <si>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</si>
  <si>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</si>
  <si>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</si>
  <si>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</si>
  <si>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</si>
  <si>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</si>
  <si>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</si>
  <si>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</si>
  <si>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</si>
  <si>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</si>
  <si>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</si>
  <si>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</si>
  <si>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</si>
  <si>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</si>
  <si>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</si>
  <si>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</si>
  <si>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</si>
  <si>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</si>
  <si>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</si>
  <si>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</si>
  <si>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</si>
  <si>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</si>
  <si>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</si>
  <si>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</si>
  <si>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</si>
  <si>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</si>
  <si>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</si>
  <si>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</si>
  <si>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</si>
  <si>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</si>
  <si>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</si>
  <si>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</si>
  <si>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</si>
  <si>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</si>
  <si>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</si>
  <si>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</si>
  <si>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</si>
  <si>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</si>
  <si>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</si>
  <si>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</si>
  <si>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</si>
  <si>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</si>
  <si>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</si>
  <si>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</si>
  <si>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</si>
  <si>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</si>
  <si>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</si>
  <si>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</si>
  <si>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</si>
  <si>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</si>
  <si>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</si>
  <si>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</si>
  <si>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</si>
  <si>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</si>
  <si>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</si>
  <si>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</si>
  <si>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</si>
  <si>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</si>
  <si>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</si>
  <si>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</si>
  <si>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</si>
  <si>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</si>
  <si>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</si>
  <si>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</si>
  <si>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</si>
  <si>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</si>
  <si>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</si>
  <si>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</si>
  <si>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</si>
  <si>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</si>
  <si>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</si>
  <si>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</si>
  <si>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</si>
  <si>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</si>
  <si>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</si>
  <si>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</si>
  <si>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</si>
  <si>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</si>
  <si>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</si>
  <si>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</si>
  <si>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</si>
  <si>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</si>
  <si>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</si>
  <si>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</si>
  <si>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</si>
  <si>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</si>
  <si>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</si>
  <si>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</si>
  <si>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</si>
  <si>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</si>
  <si>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</si>
  <si>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</si>
  <si>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</si>
  <si>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</si>
  <si>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</si>
  <si>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</si>
  <si>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</si>
  <si>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</si>
  <si>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</si>
  <si>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</si>
  <si>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</si>
  <si>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</si>
  <si>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</si>
  <si>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</si>
  <si>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</si>
  <si>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</si>
  <si>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</si>
  <si>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</si>
  <si>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</si>
  <si>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</si>
  <si>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</si>
  <si>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</si>
  <si>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</si>
  <si>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</si>
  <si>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</si>
  <si>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</si>
  <si>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</si>
  <si>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</si>
  <si>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</si>
  <si>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</si>
  <si>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</si>
  <si>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</si>
  <si>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</si>
  <si>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</si>
  <si>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</si>
  <si>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</si>
  <si>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</si>
  <si>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</si>
  <si>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</si>
  <si>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</si>
  <si>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</si>
  <si>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</si>
  <si>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</si>
  <si>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</si>
  <si>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</si>
  <si>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</si>
  <si>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</si>
  <si>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</si>
  <si>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</si>
  <si>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</si>
  <si>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</si>
  <si>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</si>
  <si>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</si>
  <si>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</si>
  <si>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</si>
  <si>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</si>
  <si>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</si>
  <si>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</si>
  <si>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</si>
  <si>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</si>
  <si>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</si>
  <si>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</si>
  <si>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</si>
  <si>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</si>
  <si>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</si>
  <si>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</si>
  <si>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</si>
  <si>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</si>
  <si>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</si>
  <si>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</si>
  <si>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</si>
  <si>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</si>
  <si>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</si>
  <si>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</si>
  <si>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</si>
  <si>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</si>
  <si>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</si>
  <si>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</si>
  <si>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</si>
  <si>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</si>
  <si>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</si>
  <si>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</si>
  <si>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</si>
  <si>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</si>
  <si>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</si>
  <si>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</si>
  <si>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</si>
  <si>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</si>
  <si>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</si>
  <si>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</si>
  <si>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</si>
  <si>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</si>
  <si>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</si>
  <si>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</si>
  <si>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</si>
  <si>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</si>
  <si>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</si>
  <si>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</si>
  <si>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</si>
  <si>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</si>
  <si>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</si>
  <si>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</si>
  <si>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</si>
  <si>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</si>
  <si>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</si>
  <si>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</si>
  <si>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</si>
  <si>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</si>
  <si>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</si>
  <si>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</si>
  <si>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</si>
  <si>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</si>
  <si>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</si>
  <si>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</si>
  <si>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</si>
  <si>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</si>
  <si>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</si>
  <si>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</si>
  <si>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</si>
  <si>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</si>
  <si>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</si>
  <si>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</si>
  <si>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</si>
  <si>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</si>
  <si>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</si>
  <si>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</si>
  <si>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</si>
  <si>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</si>
  <si>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</si>
  <si>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</si>
  <si>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</si>
  <si>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</si>
  <si>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</si>
  <si>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</si>
  <si>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</si>
  <si>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</si>
  <si>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</si>
  <si>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</si>
  <si>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</si>
  <si>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</si>
  <si>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</si>
  <si>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</si>
  <si>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</si>
  <si>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</si>
  <si>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</si>
  <si>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</si>
  <si>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</si>
  <si>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</si>
  <si>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</si>
  <si>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</si>
  <si>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</si>
  <si>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</si>
  <si>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</si>
  <si>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</si>
  <si>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</si>
  <si>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</si>
  <si>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</si>
  <si>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</si>
  <si>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</si>
  <si>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</si>
  <si>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</si>
  <si>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</si>
  <si>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</si>
  <si>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</si>
  <si>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</si>
  <si>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</si>
  <si>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</si>
  <si>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</si>
  <si>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</si>
  <si>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</si>
  <si>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</si>
  <si>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</si>
  <si>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</si>
  <si>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</si>
  <si>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</si>
  <si>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</si>
  <si>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</si>
  <si>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</si>
  <si>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</si>
  <si>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</si>
  <si>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</si>
  <si>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</si>
  <si>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</si>
  <si>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</si>
  <si>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</si>
  <si>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</si>
  <si>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</si>
  <si>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</si>
  <si>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</si>
  <si>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</si>
  <si>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</si>
  <si>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</si>
  <si>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</si>
  <si>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</si>
  <si>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</si>
  <si>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</si>
  <si>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</si>
  <si>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</si>
  <si>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</si>
  <si>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</si>
  <si>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</si>
  <si>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</si>
  <si>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</si>
  <si>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</si>
  <si>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</si>
  <si>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</si>
  <si>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</si>
  <si>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</si>
  <si>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</si>
  <si>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</si>
  <si>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</si>
  <si>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</si>
  <si>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</si>
  <si>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</si>
  <si>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</si>
  <si>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</si>
  <si>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</si>
  <si>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</si>
  <si>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</si>
  <si>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</si>
  <si>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</si>
  <si>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</si>
  <si>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</si>
  <si>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</si>
  <si>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</si>
  <si>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</si>
  <si>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</si>
  <si>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</si>
  <si>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</si>
  <si>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</si>
  <si>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</si>
  <si>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</si>
  <si>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</si>
  <si>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</si>
  <si>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</si>
  <si>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</si>
  <si>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</si>
  <si>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</si>
  <si>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</si>
  <si>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</si>
  <si>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</si>
  <si>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</si>
  <si>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</si>
  <si>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</si>
  <si>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</si>
  <si>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</si>
  <si>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</si>
  <si>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</si>
  <si>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</si>
  <si>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</si>
  <si>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</si>
  <si>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</si>
  <si>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</si>
  <si>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</si>
  <si>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</si>
  <si>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</si>
  <si>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</si>
  <si>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</si>
  <si>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</si>
  <si>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</si>
  <si>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</si>
  <si>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</si>
  <si>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</si>
  <si>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</si>
  <si>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</si>
  <si>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</si>
  <si>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</si>
  <si>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</si>
  <si>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</si>
  <si>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</si>
  <si>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</si>
  <si>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</si>
  <si>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</si>
  <si>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</si>
  <si>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</si>
  <si>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</si>
  <si>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</si>
  <si>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</si>
  <si>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</si>
  <si>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</si>
  <si>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</si>
  <si>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</si>
  <si>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</si>
  <si>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</si>
  <si>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</si>
  <si>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</si>
  <si>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</si>
  <si>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</si>
  <si>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</si>
  <si>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</si>
  <si>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</si>
  <si>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</si>
  <si>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</si>
  <si>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</si>
  <si>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</si>
  <si>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</si>
  <si>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</si>
  <si>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</si>
  <si>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</si>
  <si>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</si>
  <si>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</si>
  <si>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</si>
  <si>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</si>
  <si>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</si>
  <si>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</si>
  <si>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</si>
  <si>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</si>
  <si>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</si>
  <si>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</si>
  <si>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</si>
  <si>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</si>
  <si>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</si>
  <si>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</si>
  <si>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</si>
  <si>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</si>
  <si>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</si>
  <si>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</si>
  <si>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</si>
  <si>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</si>
  <si>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</si>
  <si>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</si>
  <si>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</si>
  <si>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</si>
  <si>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</si>
  <si>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</si>
  <si>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</si>
  <si>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</si>
  <si>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</si>
  <si>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</si>
  <si>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</si>
  <si>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</si>
  <si>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</si>
  <si>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</si>
  <si>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</si>
  <si>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</si>
  <si>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</si>
  <si>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</si>
  <si>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</si>
  <si>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</si>
  <si>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</si>
  <si>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</si>
  <si>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</si>
  <si>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</si>
  <si>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</si>
  <si>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</si>
  <si>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</si>
  <si>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</si>
  <si>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</si>
  <si>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</si>
  <si>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</si>
  <si>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</si>
  <si>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</si>
  <si>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</si>
  <si>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</si>
  <si>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</si>
  <si>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</si>
  <si>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</si>
  <si>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</si>
  <si>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</si>
  <si>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</si>
  <si>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</si>
  <si>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</si>
  <si>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</si>
  <si>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</si>
  <si>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</si>
  <si>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</si>
  <si>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</si>
  <si>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</si>
  <si>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</si>
  <si>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</si>
  <si>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</si>
  <si>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</si>
  <si>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</si>
  <si>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</si>
  <si>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</si>
  <si>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</si>
  <si>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</si>
  <si>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</si>
  <si>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</si>
  <si>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</si>
  <si>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</si>
  <si>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</si>
  <si>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</si>
  <si>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</si>
  <si>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</si>
  <si>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</si>
  <si>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</si>
  <si>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</si>
  <si>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</si>
  <si>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</si>
  <si>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</si>
  <si>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</si>
  <si>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</si>
  <si>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</si>
  <si>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</si>
  <si>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</si>
  <si>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</si>
  <si>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</si>
  <si>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</si>
  <si>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</si>
  <si>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</si>
  <si>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</si>
  <si>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</si>
  <si>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</si>
  <si>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</si>
  <si>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</si>
  <si>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</si>
  <si>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</si>
  <si>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</si>
  <si>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</si>
  <si>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</si>
  <si>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</si>
  <si>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</si>
  <si>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</si>
  <si>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</si>
  <si>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</si>
  <si>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</si>
  <si>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</si>
  <si>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</si>
  <si>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</si>
  <si>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</si>
  <si>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</si>
  <si>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</si>
  <si>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</si>
  <si>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</si>
  <si>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</si>
  <si>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</si>
  <si>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</si>
  <si>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</si>
  <si>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</si>
  <si>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</si>
  <si>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</si>
  <si>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</si>
  <si>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</si>
  <si>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</si>
  <si>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</si>
  <si>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</si>
  <si>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</si>
  <si>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</si>
  <si>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</si>
  <si>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</si>
  <si>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</si>
  <si>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</si>
  <si>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</si>
  <si>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</si>
  <si>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</si>
  <si>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</si>
  <si>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</si>
  <si>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</si>
  <si>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</si>
  <si>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</si>
  <si>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</si>
  <si>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</si>
  <si>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</si>
  <si>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</si>
  <si>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</si>
  <si>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</si>
  <si>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</si>
  <si>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</si>
  <si>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</si>
  <si>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</si>
  <si>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</si>
  <si>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</si>
  <si>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</si>
  <si>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</si>
  <si>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</si>
  <si>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</si>
  <si>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</si>
  <si>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</si>
  <si>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</si>
  <si>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</si>
  <si>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</si>
  <si>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</si>
  <si>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</si>
  <si>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</si>
  <si>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</si>
  <si>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</si>
  <si>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</si>
  <si>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</si>
  <si>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</si>
  <si>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</si>
  <si>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</si>
  <si>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</si>
  <si>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</si>
  <si>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</si>
  <si>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</si>
  <si>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</si>
  <si>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</si>
  <si>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</si>
  <si>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</si>
  <si>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</si>
  <si>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</si>
  <si>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</si>
  <si>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</si>
  <si>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</si>
  <si>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</si>
  <si>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</si>
  <si>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</si>
  <si>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</si>
  <si>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</si>
  <si>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</si>
  <si>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</si>
  <si>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</si>
  <si>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</si>
  <si>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</si>
  <si>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</si>
  <si>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</si>
  <si>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</si>
  <si>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</si>
  <si>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</si>
  <si>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</si>
  <si>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</si>
  <si>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</si>
  <si>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</si>
  <si>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</si>
  <si>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</si>
  <si>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</si>
  <si>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</si>
  <si>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</si>
  <si>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</si>
  <si>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</si>
  <si>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</si>
  <si>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</si>
  <si>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</si>
  <si>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</si>
  <si>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</si>
  <si>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</si>
  <si>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</si>
  <si>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</si>
  <si>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</si>
  <si>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</si>
  <si>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</si>
  <si>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</si>
  <si>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</si>
  <si>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</si>
  <si>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</si>
  <si>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</si>
  <si>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</si>
  <si>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</si>
  <si>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</si>
  <si>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</si>
  <si>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</si>
  <si>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</si>
  <si>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</si>
  <si>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</si>
  <si>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</si>
  <si>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</si>
  <si>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</si>
  <si>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</si>
  <si>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</si>
  <si>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</si>
  <si>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</si>
  <si>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</si>
  <si>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</si>
  <si>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</si>
  <si>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</si>
  <si>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</si>
  <si>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</si>
  <si>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</si>
  <si>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</si>
  <si>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</si>
  <si>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</si>
  <si>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</si>
  <si>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</si>
  <si>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</si>
  <si>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</si>
  <si>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</si>
  <si>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</si>
  <si>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</si>
  <si>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</si>
  <si>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</si>
  <si>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</si>
  <si>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</si>
  <si>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</si>
  <si>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</si>
  <si>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</si>
  <si>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</si>
  <si>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</si>
  <si>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</si>
  <si>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</si>
  <si>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</si>
  <si>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</si>
  <si>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</si>
  <si>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</si>
  <si>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</si>
  <si>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</si>
  <si>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</si>
  <si>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</si>
  <si>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</si>
  <si>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</si>
  <si>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</si>
  <si>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</si>
  <si>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</si>
  <si>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</si>
  <si>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</si>
  <si>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</si>
  <si>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</si>
  <si>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</si>
  <si>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</si>
  <si>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</si>
  <si>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</si>
  <si>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</si>
  <si>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</si>
  <si>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</si>
  <si>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</si>
  <si>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</si>
  <si>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</si>
  <si>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</si>
  <si>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</si>
  <si>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</si>
  <si>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</si>
  <si>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</si>
  <si>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</si>
  <si>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</si>
  <si>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</si>
  <si>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</si>
  <si>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</si>
  <si>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</si>
  <si>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</si>
  <si>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</si>
  <si>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</si>
  <si>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</si>
  <si>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</si>
  <si>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</si>
  <si>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</si>
  <si>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</si>
  <si>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</si>
  <si>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</si>
  <si>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</si>
  <si>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</si>
  <si>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</si>
  <si>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</si>
  <si>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</si>
  <si>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</si>
  <si>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</si>
  <si>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</si>
  <si>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</si>
  <si>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</si>
  <si>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</si>
  <si>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</si>
  <si>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</si>
  <si>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</si>
  <si>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</si>
  <si>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</si>
  <si>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</si>
  <si>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</si>
  <si>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</si>
  <si>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</si>
  <si>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</si>
  <si>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</si>
  <si>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</si>
  <si>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</si>
  <si>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</si>
  <si>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</si>
  <si>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</si>
  <si>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</si>
  <si>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</si>
  <si>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</si>
  <si>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</si>
  <si>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</si>
  <si>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</si>
  <si>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</si>
  <si>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</si>
  <si>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</si>
  <si>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</si>
  <si>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</si>
  <si>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</si>
  <si>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</si>
  <si>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</si>
  <si>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</si>
  <si>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</si>
  <si>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</si>
  <si>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</si>
  <si>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</si>
  <si>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</si>
  <si>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</si>
  <si>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</si>
  <si>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</si>
  <si>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</si>
  <si>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</si>
  <si>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</si>
  <si>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</si>
  <si>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</si>
  <si>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</si>
  <si>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</si>
  <si>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</si>
  <si>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</si>
  <si>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</si>
  <si>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</si>
  <si>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</si>
  <si>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</si>
  <si>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</si>
  <si>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</si>
  <si>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</si>
  <si>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</si>
  <si>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</si>
  <si>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</si>
  <si>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</si>
  <si>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</si>
  <si>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</si>
  <si>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</si>
  <si>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</si>
  <si>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</si>
  <si>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</si>
  <si>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</si>
  <si>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</si>
  <si>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</si>
  <si>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</si>
  <si>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</si>
  <si>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</si>
  <si>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</si>
  <si>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</si>
  <si>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</si>
  <si>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</si>
  <si>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</si>
  <si>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</si>
  <si>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</si>
  <si>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</si>
  <si>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</si>
  <si>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</si>
  <si>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</si>
  <si>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</si>
  <si>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</si>
  <si>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</si>
  <si>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</si>
  <si>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</si>
  <si>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</si>
  <si>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</si>
  <si>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</si>
  <si>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</si>
  <si>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</si>
  <si>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</si>
  <si>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</si>
  <si>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</si>
  <si>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</si>
  <si>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</si>
  <si>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</si>
  <si>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</si>
  <si>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</si>
  <si>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</si>
  <si>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</si>
  <si>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</si>
  <si>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</si>
  <si>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</si>
  <si>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</si>
  <si>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</si>
  <si>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</si>
  <si>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</si>
  <si>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</si>
  <si>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</si>
  <si>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</si>
  <si>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</si>
  <si>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</si>
  <si>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</si>
  <si>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</si>
  <si>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</si>
  <si>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</si>
  <si>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</si>
  <si>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</si>
  <si>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</si>
  <si>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</si>
  <si>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</si>
  <si>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</si>
  <si>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</si>
  <si>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</si>
  <si>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</si>
  <si>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</si>
  <si>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</si>
  <si>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</si>
  <si>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</si>
  <si>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</si>
  <si>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</si>
  <si>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</si>
  <si>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</si>
  <si>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</si>
  <si>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</si>
  <si>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</si>
  <si>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</si>
  <si>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</si>
  <si>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</si>
  <si>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</si>
  <si>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</si>
  <si>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</si>
  <si>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</si>
  <si>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</si>
  <si>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</si>
  <si>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</si>
  <si>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</si>
  <si>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</si>
  <si>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</si>
  <si>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</si>
  <si>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</si>
  <si>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</si>
  <si>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</si>
  <si>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</si>
  <si>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</si>
  <si>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</si>
  <si>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</si>
  <si>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</si>
  <si>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</si>
  <si>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</si>
  <si>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</si>
  <si>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</si>
  <si>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</si>
  <si>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</si>
  <si>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</si>
  <si>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</si>
  <si>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</si>
  <si>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</si>
  <si>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</si>
  <si>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</si>
  <si>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</si>
  <si>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</si>
  <si>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</si>
  <si>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</si>
  <si>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</si>
  <si>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</si>
  <si>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</si>
  <si>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</si>
  <si>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</si>
  <si>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</si>
  <si>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</si>
  <si>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</si>
  <si>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</si>
  <si>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</si>
  <si>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</si>
  <si>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</si>
  <si>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</si>
  <si>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</si>
  <si>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</si>
  <si>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</si>
  <si>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</si>
  <si>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</si>
  <si>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</si>
  <si>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</si>
  <si>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</si>
  <si>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</si>
  <si>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</si>
  <si>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</si>
  <si>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</si>
  <si>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</si>
  <si>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</si>
  <si>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</si>
  <si>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</si>
  <si>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</si>
  <si>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</si>
  <si>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</si>
  <si>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</si>
  <si>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</si>
  <si>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</si>
  <si>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</si>
  <si>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</si>
  <si>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</si>
  <si>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</si>
  <si>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</si>
  <si>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</si>
  <si>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</si>
  <si>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</si>
  <si>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</si>
  <si>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</si>
  <si>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</si>
  <si>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</si>
  <si>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</si>
  <si>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</si>
  <si>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</si>
  <si>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</si>
  <si>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</si>
  <si>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</si>
  <si>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</si>
  <si>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</si>
  <si>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</si>
  <si>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</si>
  <si>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</si>
  <si>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</si>
  <si>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</si>
  <si>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</si>
  <si>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</si>
  <si>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</si>
  <si>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</si>
  <si>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</si>
  <si>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</si>
  <si>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</si>
  <si>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</si>
  <si>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</si>
  <si>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</si>
  <si>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</si>
  <si>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</si>
  <si>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</si>
  <si>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</si>
  <si>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</si>
  <si>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</si>
  <si>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</si>
  <si>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</si>
  <si>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</si>
  <si>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</si>
  <si>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</si>
  <si>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</si>
  <si>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</si>
  <si>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</si>
  <si>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</si>
  <si>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</si>
  <si>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</si>
  <si>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</si>
  <si>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</si>
  <si>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</si>
  <si>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</si>
  <si>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</si>
  <si>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</si>
  <si>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</si>
  <si>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</si>
  <si>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</si>
  <si>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</si>
  <si>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</si>
  <si>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</si>
  <si>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</si>
  <si>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</si>
  <si>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</si>
  <si>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</si>
  <si>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</si>
  <si>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</si>
  <si>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</si>
  <si>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</si>
  <si>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</si>
  <si>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</si>
  <si>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</si>
  <si>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</si>
  <si>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</si>
  <si>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</si>
  <si>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</si>
  <si>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</si>
  <si>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</si>
  <si>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</si>
  <si>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</si>
  <si>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</si>
  <si>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</si>
  <si>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</si>
  <si>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</si>
  <si>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</si>
  <si>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</si>
  <si>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</si>
  <si>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</si>
  <si>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</si>
  <si>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</si>
  <si>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</si>
  <si>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</si>
  <si>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</si>
  <si>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</si>
  <si>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</si>
  <si>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</si>
  <si>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</si>
  <si>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</si>
  <si>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</si>
  <si>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</si>
  <si>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</si>
  <si>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</si>
  <si>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</si>
  <si>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</si>
  <si>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</si>
  <si>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</si>
  <si>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</si>
  <si>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</si>
  <si>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</si>
  <si>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</si>
  <si>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</si>
  <si>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</si>
  <si>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</si>
  <si>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</si>
  <si>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</si>
  <si>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</si>
  <si>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</si>
  <si>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</si>
  <si>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</si>
  <si>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</si>
  <si>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</si>
  <si>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</si>
  <si>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</si>
  <si>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</si>
  <si>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</si>
  <si>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</si>
  <si>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</si>
  <si>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</si>
  <si>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</si>
  <si>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</si>
  <si>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</si>
  <si>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</si>
  <si>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</si>
  <si>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</si>
  <si>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</si>
  <si>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</si>
  <si>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</si>
  <si>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</si>
  <si>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</si>
  <si>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</si>
  <si>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</si>
  <si>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</si>
  <si>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</si>
  <si>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</si>
  <si>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</si>
  <si>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</si>
  <si>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</si>
  <si>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</si>
  <si>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</si>
  <si>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</si>
  <si>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</si>
  <si>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</si>
  <si>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</si>
  <si>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</si>
  <si>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</si>
  <si>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</si>
  <si>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</si>
  <si>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</si>
  <si>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</si>
  <si>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</si>
  <si>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</si>
  <si>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</si>
  <si>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</si>
  <si>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</si>
  <si>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</si>
  <si>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</si>
  <si>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</si>
  <si>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</si>
  <si>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</si>
  <si>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</si>
  <si>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</si>
  <si>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</si>
  <si>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</si>
  <si>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</si>
  <si>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</si>
  <si>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</si>
  <si>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</si>
  <si>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</si>
  <si>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</si>
  <si>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</si>
  <si>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</si>
  <si>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</si>
  <si>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</si>
  <si>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</si>
  <si>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</si>
  <si>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</si>
  <si>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</si>
  <si>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</si>
  <si>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</si>
  <si>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</si>
  <si>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</si>
  <si>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</si>
  <si>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</si>
  <si>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</si>
  <si>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</si>
  <si>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</si>
  <si>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</si>
  <si>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</si>
  <si>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</si>
  <si>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</si>
  <si>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</si>
  <si>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</si>
  <si>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</si>
  <si>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</si>
  <si>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</si>
  <si>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</si>
  <si>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</si>
  <si>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</si>
  <si>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</si>
  <si>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</si>
  <si>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</si>
  <si>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</si>
  <si>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</si>
  <si>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</si>
  <si>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</si>
  <si>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</si>
  <si>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</si>
  <si>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</si>
  <si>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</si>
  <si>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</si>
  <si>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</si>
  <si>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</si>
  <si>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</si>
  <si>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</si>
  <si>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</si>
  <si>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</si>
  <si>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</si>
  <si>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</si>
  <si>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</si>
  <si>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</si>
  <si>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</si>
  <si>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</si>
  <si>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</si>
  <si>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</si>
  <si>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</si>
  <si>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</si>
  <si>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</si>
  <si>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</si>
  <si>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</si>
  <si>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</si>
  <si>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</si>
  <si>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</si>
  <si>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</si>
  <si>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</si>
  <si>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</si>
  <si>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</si>
  <si>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</si>
  <si>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</si>
  <si>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</si>
  <si>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</si>
  <si>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</si>
  <si>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</si>
  <si>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</si>
  <si>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</si>
  <si>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</si>
  <si>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</si>
  <si>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</si>
  <si>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</si>
  <si>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</si>
  <si>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</si>
  <si>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</si>
  <si>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</si>
  <si>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</si>
  <si>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</si>
  <si>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</si>
  <si>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</si>
  <si>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</si>
  <si>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</si>
  <si>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</si>
  <si>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</si>
  <si>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</si>
  <si>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</si>
  <si>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</si>
  <si>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</si>
  <si>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</si>
  <si>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</si>
  <si>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</si>
  <si>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</si>
  <si>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</si>
  <si>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</si>
  <si>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</si>
  <si>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</si>
  <si>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</si>
  <si>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</si>
  <si>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</si>
  <si>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</si>
  <si>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</si>
  <si>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</si>
  <si>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</si>
  <si>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</si>
  <si>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</si>
  <si>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</si>
  <si>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</si>
  <si>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</si>
  <si>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</si>
  <si>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</si>
  <si>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</si>
  <si>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</si>
  <si>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</si>
  <si>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</si>
  <si>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</si>
  <si>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</si>
  <si>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</si>
  <si>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</si>
  <si>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</si>
  <si>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</si>
  <si>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</si>
  <si>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</si>
  <si>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</si>
  <si>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</si>
  <si>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</si>
  <si>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</si>
  <si>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</si>
  <si>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</si>
  <si>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</si>
  <si>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</si>
  <si>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</si>
  <si>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</si>
  <si>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</si>
  <si>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</si>
  <si>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</si>
  <si>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</si>
  <si>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</si>
  <si>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</si>
  <si>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</si>
  <si>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</si>
  <si>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</si>
  <si>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</si>
  <si>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</si>
  <si>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</si>
  <si>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</si>
  <si>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</si>
  <si>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</si>
  <si>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</si>
  <si>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</si>
  <si>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</si>
  <si>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</si>
  <si>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</si>
  <si>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</si>
  <si>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</si>
  <si>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</si>
  <si>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</si>
  <si>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</si>
  <si>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</si>
  <si>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</si>
  <si>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</si>
  <si>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</si>
  <si>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</si>
  <si>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</si>
  <si>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</si>
  <si>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</si>
  <si>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</si>
  <si>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</si>
  <si>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</si>
  <si>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</si>
  <si>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</si>
  <si>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</si>
  <si>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</si>
  <si>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</si>
  <si>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</si>
  <si>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</si>
  <si>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</si>
  <si>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</si>
  <si>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</si>
  <si>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</si>
  <si>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</si>
  <si>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</si>
  <si>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</si>
  <si>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</si>
  <si>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</si>
  <si>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</si>
  <si>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</si>
  <si>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</si>
  <si>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</si>
  <si>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</si>
  <si>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</si>
  <si>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</si>
  <si>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</si>
  <si>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</si>
  <si>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</si>
  <si>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</si>
  <si>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</si>
  <si>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</si>
  <si>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</si>
  <si>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</si>
  <si>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</si>
  <si>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</si>
  <si>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</si>
  <si>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</si>
  <si>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</si>
  <si>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</si>
  <si>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</si>
  <si>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</si>
  <si>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</si>
  <si>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</si>
  <si>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</si>
  <si>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</si>
  <si>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</si>
  <si>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</si>
  <si>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</si>
  <si>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</si>
  <si>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</si>
  <si>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</si>
  <si>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</si>
  <si>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</si>
  <si>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</si>
  <si>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</si>
  <si>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</si>
  <si>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</si>
  <si>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</si>
  <si>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</si>
  <si>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</si>
  <si>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</si>
  <si>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</si>
  <si>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</si>
  <si>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</si>
  <si>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</si>
  <si>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</si>
  <si>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</si>
  <si>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</si>
  <si>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</si>
  <si>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</si>
  <si>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</si>
  <si>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</si>
  <si>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</si>
  <si>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</si>
  <si>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</si>
  <si>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</si>
  <si>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</si>
  <si>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</si>
  <si>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</si>
  <si>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</si>
  <si>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</si>
  <si>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</si>
  <si>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</si>
  <si>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</si>
  <si>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</si>
  <si>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</si>
  <si>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</si>
  <si>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</si>
  <si>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</si>
  <si>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</si>
  <si>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</si>
  <si>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</si>
  <si>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</si>
  <si>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</si>
  <si>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</si>
  <si>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</si>
  <si>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</si>
  <si>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</si>
  <si>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</si>
  <si>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</si>
  <si>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</si>
  <si>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</si>
  <si>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</si>
  <si>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</si>
  <si>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</si>
  <si>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</si>
  <si>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</si>
  <si>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</si>
  <si>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</si>
  <si>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</si>
  <si>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</si>
  <si>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</si>
  <si>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</si>
  <si>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</si>
  <si>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</si>
  <si>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</si>
  <si>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</si>
  <si>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</si>
  <si>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</si>
  <si>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</si>
  <si>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</si>
  <si>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</si>
  <si>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</si>
  <si>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</si>
  <si>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</si>
  <si>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</si>
  <si>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</si>
  <si>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</si>
  <si>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</si>
  <si>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</si>
  <si>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</si>
  <si>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</si>
  <si>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</si>
  <si>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</si>
  <si>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</si>
  <si>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</si>
  <si>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</si>
  <si>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</si>
  <si>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</si>
  <si>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</si>
  <si>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</si>
  <si>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</si>
  <si>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</si>
  <si>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</si>
  <si>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</si>
  <si>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</si>
  <si>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</si>
  <si>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</si>
  <si>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</si>
  <si>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</si>
  <si>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</si>
  <si>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</si>
  <si>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</si>
  <si>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</si>
  <si>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</si>
  <si>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</si>
  <si>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</si>
  <si>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</si>
  <si>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</si>
  <si>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</si>
  <si>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</si>
  <si>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</si>
  <si>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</si>
  <si>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</si>
  <si>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</si>
  <si>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</si>
  <si>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</si>
  <si>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</si>
  <si>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</si>
  <si>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</si>
  <si>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</si>
  <si>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</si>
  <si>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</si>
  <si>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</si>
  <si>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</si>
  <si>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</si>
  <si>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</si>
  <si>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</si>
  <si>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</si>
  <si>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</si>
  <si>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</si>
  <si>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</si>
  <si>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</si>
  <si>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</si>
  <si>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</si>
  <si>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</si>
  <si>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</si>
  <si>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</si>
  <si>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</si>
  <si>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</si>
  <si>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</si>
  <si>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</si>
  <si>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</si>
  <si>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</si>
  <si>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</si>
  <si>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</si>
  <si>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</si>
  <si>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</si>
  <si>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</si>
  <si>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</si>
  <si>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</si>
  <si>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</si>
  <si>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</si>
  <si>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</si>
  <si>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</si>
  <si>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</si>
  <si>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</si>
  <si>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</si>
  <si>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</si>
  <si>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</si>
  <si>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</si>
  <si>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</si>
  <si>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</si>
  <si>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</si>
  <si>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</si>
  <si>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</si>
  <si>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</si>
  <si>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</si>
  <si>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</si>
  <si>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</si>
  <si>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</si>
  <si>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</si>
  <si>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</si>
  <si>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</si>
  <si>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</si>
  <si>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</si>
  <si>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</si>
  <si>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</si>
  <si>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</si>
  <si>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</si>
  <si>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</si>
  <si>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</si>
  <si>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</si>
  <si>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</si>
  <si>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</si>
  <si>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</si>
  <si>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</si>
  <si>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</si>
  <si>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</si>
  <si>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</si>
  <si>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</si>
  <si>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</si>
  <si>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</si>
  <si>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</si>
  <si>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</si>
  <si>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</si>
  <si>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</si>
  <si>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</si>
  <si>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</si>
  <si>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</si>
  <si>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</si>
  <si>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</si>
  <si>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</si>
  <si>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</si>
  <si>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</si>
  <si>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</si>
  <si>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</si>
  <si>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</si>
  <si>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</si>
  <si>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</si>
  <si>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</si>
  <si>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</si>
  <si>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</si>
  <si>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</si>
  <si>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</si>
  <si>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</si>
  <si>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</si>
  <si>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</si>
  <si>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</si>
  <si>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</si>
  <si>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</si>
  <si>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</si>
  <si>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</si>
  <si>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</si>
  <si>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</si>
  <si>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</si>
  <si>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</si>
  <si>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</si>
  <si>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</si>
  <si>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</si>
  <si>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</si>
  <si>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</si>
  <si>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</si>
  <si>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</si>
  <si>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</si>
  <si>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</si>
  <si>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</si>
  <si>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</si>
  <si>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</si>
  <si>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</si>
  <si>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</si>
  <si>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</si>
  <si>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</si>
  <si>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</si>
  <si>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</si>
  <si>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</si>
  <si>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</si>
  <si>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</si>
  <si>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</si>
  <si>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</si>
  <si>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</si>
  <si>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</si>
  <si>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</si>
  <si>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</si>
  <si>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</si>
  <si>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</si>
  <si>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</si>
  <si>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</si>
  <si>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</si>
  <si>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</si>
  <si>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</si>
  <si>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</si>
  <si>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</si>
  <si>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</si>
  <si>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</si>
  <si>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</si>
  <si>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</si>
  <si>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</si>
  <si>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</si>
  <si>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</si>
  <si>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</si>
  <si>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</si>
  <si>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</si>
  <si>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</si>
  <si>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</si>
  <si>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</si>
  <si>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</si>
  <si>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</si>
  <si>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</si>
  <si>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</si>
  <si>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</si>
  <si>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</si>
  <si>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</si>
  <si>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</si>
  <si>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</si>
  <si>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</si>
  <si>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</si>
  <si>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</si>
  <si>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</si>
  <si>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</si>
  <si>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</si>
  <si>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</si>
  <si>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</si>
  <si>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</si>
  <si>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</si>
  <si>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</si>
  <si>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</si>
  <si>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</si>
  <si>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</si>
  <si>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</si>
  <si>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</si>
  <si>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</si>
  <si>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</si>
  <si>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</si>
  <si>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</si>
  <si>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</si>
  <si>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</si>
  <si>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</si>
  <si>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</si>
  <si>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</si>
  <si>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</si>
  <si>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</si>
  <si>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</si>
  <si>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</si>
  <si>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</si>
  <si>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</si>
  <si>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</si>
  <si>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</si>
  <si>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</si>
  <si>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</si>
  <si>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</si>
  <si>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</si>
  <si>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</si>
  <si>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</si>
  <si>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</si>
  <si>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</si>
  <si>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</si>
  <si>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</si>
  <si>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</si>
  <si>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</si>
  <si>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</si>
  <si>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</si>
  <si>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</si>
  <si>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</si>
  <si>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</si>
  <si>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</si>
  <si>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</si>
  <si>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</si>
  <si>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</si>
  <si>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</si>
  <si>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</si>
  <si>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</si>
  <si>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</si>
  <si>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</si>
  <si>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</si>
  <si>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</si>
  <si>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</si>
  <si>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</si>
  <si>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</si>
  <si>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</si>
  <si>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</si>
  <si>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</si>
  <si>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</si>
  <si>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</si>
  <si>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</si>
  <si>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</si>
  <si>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</si>
  <si>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</si>
  <si>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</si>
  <si>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</si>
  <si>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</si>
  <si>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</si>
  <si>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</si>
  <si>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</si>
  <si>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</si>
  <si>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</si>
  <si>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</si>
  <si>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</si>
  <si>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</si>
  <si>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</si>
  <si>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</si>
  <si>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</si>
  <si>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</si>
  <si>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</si>
  <si>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</si>
  <si>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</si>
  <si>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</si>
  <si>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</si>
  <si>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</si>
  <si>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</si>
  <si>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</si>
  <si>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</si>
  <si>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</si>
  <si>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</si>
  <si>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</si>
  <si>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</si>
  <si>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</si>
  <si>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</si>
  <si>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</si>
  <si>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</si>
  <si>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</si>
  <si>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</si>
  <si>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</si>
  <si>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</si>
  <si>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</si>
  <si>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</si>
  <si>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</si>
  <si>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</si>
  <si>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</si>
  <si>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</si>
  <si>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</si>
  <si>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</si>
  <si>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</si>
  <si>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</si>
  <si>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</si>
  <si>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</si>
  <si>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</si>
  <si>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</si>
  <si>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</si>
  <si>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</si>
  <si>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</si>
  <si>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</si>
  <si>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</si>
  <si>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</si>
  <si>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</si>
  <si>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</si>
  <si>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</si>
  <si>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</si>
  <si>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</si>
  <si>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</si>
  <si>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</si>
  <si>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</si>
  <si>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</si>
  <si>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</si>
  <si>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</si>
  <si>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</si>
  <si>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</si>
  <si>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</si>
  <si>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</si>
  <si>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</si>
  <si>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</si>
  <si>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</si>
  <si>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</si>
  <si>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</si>
  <si>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</si>
  <si>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</si>
  <si>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</si>
  <si>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</si>
  <si>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</si>
  <si>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</si>
  <si>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</si>
  <si>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</si>
  <si>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</si>
  <si>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</si>
  <si>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</si>
  <si>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</si>
  <si>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</si>
  <si>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</si>
  <si>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</si>
  <si>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</si>
  <si>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</si>
  <si>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</si>
  <si>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</si>
  <si>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</si>
  <si>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</si>
  <si>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</si>
  <si>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</si>
  <si>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</si>
  <si>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</si>
  <si>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</si>
  <si>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</si>
  <si>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</si>
  <si>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</si>
  <si>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</si>
  <si>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</si>
  <si>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</si>
  <si>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</si>
  <si>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</si>
  <si>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</si>
  <si>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</si>
  <si>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</si>
  <si>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</si>
  <si>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</si>
  <si>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</si>
  <si>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</si>
  <si>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</si>
  <si>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</si>
  <si>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</si>
  <si>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</si>
  <si>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</si>
  <si>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</si>
  <si>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</si>
  <si>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</si>
  <si>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</si>
  <si>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</si>
  <si>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</si>
  <si>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</si>
  <si>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</si>
  <si>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</si>
  <si>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</si>
  <si>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</si>
  <si>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</si>
  <si>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</si>
  <si>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</si>
  <si>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</si>
  <si>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</si>
  <si>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</si>
  <si>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</si>
  <si>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</si>
  <si>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</si>
  <si>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</si>
  <si>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</si>
  <si>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</si>
  <si>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</si>
  <si>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</si>
  <si>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</si>
  <si>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</si>
  <si>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</si>
  <si>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</si>
  <si>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</si>
  <si>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</si>
  <si>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</si>
  <si>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</si>
  <si>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</si>
  <si>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</si>
  <si>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</si>
  <si>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</si>
  <si>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</si>
  <si>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</si>
  <si>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</si>
  <si>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</si>
  <si>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</si>
  <si>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</si>
  <si>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</si>
  <si>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</si>
  <si>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</si>
  <si>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</si>
  <si>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</si>
  <si>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</si>
  <si>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</si>
  <si>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</si>
  <si>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</si>
  <si>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</si>
  <si>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</si>
  <si>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</si>
  <si>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</si>
  <si>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</si>
  <si>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</si>
  <si>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</si>
  <si>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</si>
  <si>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</si>
  <si>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</si>
  <si>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</si>
  <si>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</si>
  <si>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</si>
  <si>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</si>
  <si>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</si>
  <si>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</si>
  <si>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</si>
  <si>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</si>
  <si>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</si>
  <si>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</si>
  <si>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</si>
  <si>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</si>
  <si>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</si>
  <si>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</si>
  <si>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</si>
  <si>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</si>
  <si>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</si>
  <si>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</si>
  <si>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</si>
  <si>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</si>
  <si>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</si>
  <si>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</si>
  <si>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</si>
  <si>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</si>
  <si>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</si>
  <si>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</si>
  <si>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</si>
  <si>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</si>
  <si>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</si>
  <si>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</si>
  <si>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</si>
  <si>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</si>
  <si>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</si>
  <si>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</si>
  <si>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</si>
  <si>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</si>
  <si>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</si>
  <si>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</si>
  <si>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</si>
  <si>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</si>
  <si>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</si>
  <si>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</si>
  <si>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</si>
  <si>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</si>
  <si>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</si>
  <si>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</si>
  <si>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</si>
  <si>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</si>
  <si>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</si>
  <si>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</si>
  <si>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</si>
  <si>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</si>
  <si>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</si>
  <si>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</si>
  <si>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</si>
  <si>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</si>
  <si>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</si>
  <si>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</si>
  <si>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</si>
  <si>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</si>
  <si>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</si>
  <si>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</si>
  <si>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</si>
  <si>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</si>
  <si>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</si>
  <si>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</si>
  <si>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</si>
  <si>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</si>
  <si>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</si>
  <si>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</si>
  <si>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</si>
  <si>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</si>
  <si>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</si>
  <si>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</si>
  <si>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</si>
  <si>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</si>
  <si>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</si>
  <si>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</si>
  <si>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</si>
  <si>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</si>
  <si>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</si>
  <si>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</si>
  <si>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</si>
  <si>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</si>
  <si>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</si>
  <si>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</si>
  <si>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</si>
  <si>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</si>
  <si>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</si>
  <si>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</si>
  <si>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</si>
  <si>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</si>
  <si>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</si>
  <si>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</si>
  <si>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</si>
  <si>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</si>
  <si>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</si>
  <si>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</si>
  <si>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</si>
  <si>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</si>
  <si>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</si>
  <si>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</si>
  <si>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</si>
  <si>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</si>
  <si>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</si>
  <si>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</si>
  <si>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</si>
  <si>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</si>
  <si>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</si>
  <si>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</si>
  <si>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</si>
  <si>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</si>
  <si>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</si>
  <si>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</si>
  <si>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</si>
  <si>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</si>
  <si>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</si>
  <si>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</si>
  <si>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</si>
  <si>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</si>
  <si>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</si>
  <si>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</si>
  <si>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</si>
  <si>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</si>
  <si>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</si>
  <si>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</si>
  <si>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</si>
  <si>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</si>
  <si>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</si>
  <si>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</si>
  <si>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</si>
  <si>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</si>
  <si>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</si>
  <si>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</si>
  <si>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</si>
  <si>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</si>
  <si>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</si>
  <si>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</si>
  <si>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</si>
  <si>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</si>
  <si>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</si>
  <si>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</si>
  <si>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</si>
  <si>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</si>
  <si>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</si>
  <si>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</si>
  <si>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</si>
  <si>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</si>
  <si>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</si>
  <si>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</si>
  <si>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</si>
  <si>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</si>
  <si>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</si>
  <si>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</si>
  <si>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</si>
  <si>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</si>
  <si>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</si>
  <si>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</si>
  <si>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</si>
  <si>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</si>
  <si>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</si>
  <si>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</si>
  <si>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</si>
  <si>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</si>
  <si>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</si>
  <si>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</si>
  <si>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</si>
  <si>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</si>
  <si>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</si>
  <si>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</si>
  <si>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</si>
  <si>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</si>
  <si>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</si>
  <si>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</si>
  <si>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</si>
  <si>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</si>
  <si>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</si>
  <si>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</si>
  <si>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</si>
  <si>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</si>
  <si>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</si>
  <si>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</si>
  <si>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</si>
  <si>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</si>
  <si>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</si>
  <si>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</si>
  <si>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</si>
  <si>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</si>
  <si>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</si>
  <si>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</si>
  <si>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</si>
  <si>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</si>
  <si>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</si>
  <si>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</si>
  <si>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</si>
  <si>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</si>
  <si>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</si>
  <si>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</si>
  <si>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</si>
  <si>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</si>
  <si>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</si>
  <si>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</si>
  <si>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</si>
  <si>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</si>
  <si>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</si>
  <si>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</si>
  <si>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</si>
  <si>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</si>
  <si>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</si>
  <si>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</si>
  <si>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</si>
  <si>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</si>
  <si>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</si>
  <si>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</si>
  <si>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</si>
  <si>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</si>
  <si>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</si>
  <si>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</si>
  <si>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</si>
  <si>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</si>
  <si>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</si>
  <si>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</si>
  <si>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</si>
  <si>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</si>
  <si>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</si>
  <si>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</si>
  <si>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</si>
  <si>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</si>
  <si>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</si>
  <si>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</si>
  <si>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</si>
  <si>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</si>
  <si>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</si>
  <si>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</si>
  <si>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</si>
  <si>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</si>
  <si>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</si>
  <si>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</si>
  <si>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</si>
  <si>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</si>
  <si>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</si>
  <si>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</si>
  <si>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</si>
  <si>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</si>
  <si>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</si>
  <si>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</si>
  <si>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</si>
  <si>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</si>
  <si>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</si>
  <si>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</si>
  <si>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</si>
  <si>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</si>
  <si>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</si>
  <si>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</si>
  <si>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</si>
  <si>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</si>
  <si>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</si>
  <si>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</si>
  <si>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</si>
  <si>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</si>
  <si>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</si>
  <si>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</si>
  <si>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</si>
  <si>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</si>
  <si>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</si>
  <si>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</si>
  <si>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</si>
  <si>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</si>
  <si>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</si>
  <si>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</si>
  <si>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</si>
  <si>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</si>
  <si>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</si>
  <si>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</si>
  <si>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</si>
  <si>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</si>
  <si>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</si>
  <si>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</si>
  <si>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</si>
  <si>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</si>
  <si>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</si>
  <si>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</si>
  <si>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</si>
  <si>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</si>
  <si>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</si>
  <si>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</si>
  <si>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</si>
  <si>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</si>
  <si>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</si>
  <si>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</si>
  <si>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</si>
  <si>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</si>
  <si>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</si>
  <si>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</si>
  <si>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</si>
  <si>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</si>
  <si>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</si>
  <si>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</si>
  <si>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</si>
  <si>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</si>
  <si>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</si>
  <si>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</si>
  <si>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</si>
  <si>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</si>
  <si>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</si>
  <si>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</si>
  <si>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</si>
  <si>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</si>
  <si>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</si>
  <si>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</si>
  <si>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</si>
  <si>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</si>
  <si>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</si>
  <si>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</si>
  <si>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</si>
  <si>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</si>
  <si>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</si>
  <si>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</si>
  <si>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</si>
  <si>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</si>
  <si>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</si>
  <si>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</si>
  <si>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</si>
  <si>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</si>
  <si>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</si>
  <si>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</si>
  <si>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</si>
  <si>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</si>
  <si>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</si>
  <si>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</si>
  <si>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</si>
  <si>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</si>
  <si>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</si>
  <si>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</si>
  <si>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</si>
  <si>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</si>
  <si>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</si>
  <si>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</si>
  <si>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</si>
  <si>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</si>
  <si>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</si>
  <si>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</si>
  <si>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</si>
  <si>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</si>
  <si>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</si>
  <si>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</si>
  <si>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</si>
  <si>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</si>
  <si>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</si>
  <si>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</si>
  <si>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</si>
  <si>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</si>
  <si>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</si>
  <si>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</si>
  <si>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</si>
  <si>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</si>
  <si>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</si>
  <si>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</si>
  <si>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</si>
  <si>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</si>
  <si>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</si>
  <si>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</si>
  <si>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</si>
  <si>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</si>
  <si>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</si>
  <si>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</si>
  <si>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</si>
  <si>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</si>
  <si>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</si>
  <si>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</si>
  <si>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</si>
  <si>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</si>
  <si>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</si>
  <si>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</si>
  <si>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</si>
  <si>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</si>
  <si>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</si>
  <si>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</si>
  <si>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</si>
  <si>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</si>
  <si>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</si>
  <si>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</si>
  <si>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</si>
  <si>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</si>
  <si>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</si>
  <si>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</si>
  <si>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</si>
  <si>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</si>
  <si>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</si>
  <si>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</si>
  <si>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</si>
  <si>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</si>
  <si>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</si>
  <si>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</si>
  <si>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</si>
  <si>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</si>
  <si>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</si>
  <si>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</si>
  <si>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</si>
  <si>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</si>
  <si>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</si>
  <si>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</si>
  <si>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</si>
  <si>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</si>
  <si>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</si>
  <si>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</si>
  <si>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</si>
  <si>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</si>
  <si>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</si>
  <si>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</si>
  <si>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</si>
  <si>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</si>
  <si>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</si>
  <si>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</si>
  <si>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</si>
  <si>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</si>
  <si>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</si>
  <si>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</si>
  <si>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</si>
  <si>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</si>
  <si>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</si>
  <si>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</si>
  <si>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</si>
  <si>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</si>
  <si>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</si>
  <si>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</si>
  <si>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</si>
  <si>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</si>
  <si>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</si>
  <si>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</si>
  <si>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</si>
  <si>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</si>
  <si>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</si>
  <si>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</si>
  <si>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</si>
  <si>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</si>
  <si>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</si>
  <si>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</si>
  <si>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</si>
  <si>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</si>
  <si>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</si>
  <si>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</si>
  <si>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</si>
  <si>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</si>
  <si>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</si>
  <si>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</si>
  <si>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</si>
  <si>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</si>
  <si>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</si>
  <si>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</si>
  <si>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</si>
  <si>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</si>
  <si>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</si>
  <si>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</si>
  <si>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</si>
  <si>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</si>
  <si>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</si>
  <si>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</si>
  <si>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</si>
  <si>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</si>
  <si>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</si>
  <si>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</si>
  <si>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</si>
  <si>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</si>
  <si>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</si>
  <si>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</si>
  <si>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</si>
  <si>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</si>
  <si>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</si>
  <si>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</si>
  <si>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</si>
  <si>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</si>
  <si>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</si>
  <si>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</si>
  <si>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</si>
  <si>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</si>
  <si>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</si>
  <si>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</si>
  <si>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</si>
  <si>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</si>
  <si>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</si>
  <si>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</si>
  <si>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</si>
  <si>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</si>
  <si>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</si>
  <si>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</si>
  <si>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</si>
  <si>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</si>
  <si>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</si>
  <si>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</si>
  <si>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</si>
  <si>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</si>
  <si>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</si>
  <si>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</si>
  <si>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</si>
  <si>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</si>
  <si>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</si>
  <si>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</si>
  <si>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</si>
  <si>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</si>
  <si>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</si>
  <si>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</si>
  <si>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</si>
  <si>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</si>
  <si>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</si>
  <si>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</si>
  <si>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</si>
  <si>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</si>
  <si>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</si>
  <si>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</si>
  <si>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</si>
  <si>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</si>
  <si>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</si>
  <si>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</si>
  <si>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</si>
  <si>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</si>
  <si>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</si>
  <si>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</si>
  <si>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</si>
  <si>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</si>
  <si>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</si>
  <si>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</si>
  <si>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</si>
  <si>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</si>
  <si>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</si>
  <si>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</si>
  <si>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</si>
  <si>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</si>
  <si>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</si>
  <si>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</si>
  <si>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</si>
  <si>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</si>
  <si>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</si>
  <si>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</si>
  <si>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</si>
  <si>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</si>
  <si>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</si>
  <si>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</si>
  <si>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</si>
  <si>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</si>
  <si>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</si>
  <si>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</si>
  <si>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</si>
  <si>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</si>
  <si>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</si>
  <si>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</si>
  <si>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</si>
  <si>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</si>
  <si>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</si>
  <si>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</si>
  <si>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</si>
  <si>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</si>
  <si>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</si>
  <si>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</si>
  <si>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</si>
  <si>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</si>
  <si>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</si>
  <si>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</si>
  <si>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</si>
  <si>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</si>
  <si>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</si>
  <si>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</si>
  <si>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</si>
  <si>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</si>
  <si>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</si>
  <si>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</si>
  <si>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</si>
  <si>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</si>
  <si>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</si>
  <si>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</si>
  <si>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</si>
  <si>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</si>
  <si>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</si>
  <si>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</si>
  <si>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</si>
  <si>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</si>
  <si>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</si>
  <si>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</si>
  <si>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</si>
  <si>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</si>
  <si>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</si>
  <si>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</si>
  <si>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</si>
  <si>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</si>
  <si>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</si>
  <si>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</si>
  <si>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</si>
  <si>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</si>
  <si>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</si>
  <si>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</si>
  <si>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</si>
  <si>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</si>
  <si>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</si>
  <si>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</si>
  <si>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</si>
  <si>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</si>
  <si>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</si>
  <si>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</si>
  <si>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</si>
  <si>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</si>
  <si>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</si>
  <si>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</si>
  <si>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</si>
  <si>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</si>
  <si>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</si>
  <si>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</si>
  <si>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</si>
  <si>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</si>
  <si>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</si>
  <si>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</si>
  <si>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</si>
  <si>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</si>
  <si>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</si>
  <si>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</si>
  <si>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</si>
  <si>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</si>
  <si>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</si>
  <si>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</si>
  <si>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</si>
  <si>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</si>
  <si>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</si>
  <si>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</si>
  <si>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</si>
  <si>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</si>
  <si>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</si>
  <si>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</si>
  <si>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</si>
  <si>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</si>
  <si>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</si>
  <si>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</si>
  <si>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</si>
  <si>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</si>
  <si>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</si>
  <si>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</si>
  <si>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</si>
  <si>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</si>
  <si>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</si>
  <si>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</si>
  <si>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</si>
  <si>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</si>
  <si>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</si>
  <si>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</si>
  <si>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</si>
  <si>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</si>
  <si>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</si>
  <si>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</si>
  <si>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</si>
  <si>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</si>
  <si>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</si>
  <si>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</si>
  <si>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</si>
  <si>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</si>
  <si>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</si>
  <si>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</si>
  <si>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</si>
  <si>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</si>
  <si>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</si>
  <si>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</si>
  <si>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</si>
  <si>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</si>
  <si>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</si>
  <si>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</si>
  <si>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</si>
  <si>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</si>
  <si>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</si>
  <si>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</si>
  <si>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</si>
  <si>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</si>
  <si>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</si>
  <si>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</si>
  <si>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</si>
  <si>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</si>
  <si>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</si>
  <si>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</si>
  <si>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</si>
  <si>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</si>
  <si>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</si>
  <si>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</si>
  <si>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</si>
  <si>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</si>
  <si>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</si>
  <si>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</si>
  <si>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</si>
  <si>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</si>
  <si>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</si>
  <si>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</si>
  <si>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</si>
  <si>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</si>
  <si>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</si>
  <si>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</si>
  <si>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</si>
  <si>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</si>
  <si>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</si>
  <si>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</si>
  <si>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</si>
  <si>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</si>
  <si>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</si>
  <si>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</si>
  <si>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</si>
  <si>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</si>
  <si>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</si>
  <si>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</si>
  <si>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</si>
  <si>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</si>
  <si>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</si>
  <si>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</si>
  <si>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</si>
  <si>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</si>
  <si>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</si>
  <si>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</si>
  <si>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</si>
  <si>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</si>
  <si>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</si>
  <si>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</si>
  <si>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</si>
  <si>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</si>
  <si>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</si>
  <si>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</si>
  <si>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</si>
  <si>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</si>
  <si>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</si>
  <si>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</si>
  <si>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</si>
  <si>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</si>
  <si>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</si>
  <si>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</si>
  <si>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</si>
  <si>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</si>
  <si>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</si>
  <si>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</si>
  <si>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</si>
  <si>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</si>
  <si>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</si>
  <si>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</si>
  <si>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</si>
  <si>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</si>
  <si>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</si>
  <si>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</si>
  <si>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</si>
  <si>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</si>
  <si>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</si>
  <si>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</si>
  <si>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</si>
  <si>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</si>
  <si>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</si>
  <si>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</si>
  <si>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</si>
  <si>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</si>
  <si>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</si>
  <si>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</si>
  <si>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</si>
  <si>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</si>
  <si>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</si>
  <si>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</si>
  <si>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</si>
  <si>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</si>
  <si>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</si>
  <si>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</si>
  <si>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</si>
  <si>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</si>
  <si>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</si>
  <si>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</si>
  <si>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</si>
  <si>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</si>
  <si>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</si>
  <si>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</si>
  <si>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</si>
  <si>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</si>
  <si>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</si>
  <si>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</si>
  <si>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</si>
  <si>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</si>
  <si>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</si>
  <si>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</si>
  <si>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</si>
  <si>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</si>
  <si>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</si>
  <si>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</si>
  <si>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</si>
  <si>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</si>
  <si>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</si>
  <si>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</si>
  <si>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</si>
  <si>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</si>
  <si>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</si>
  <si>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</si>
  <si>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</si>
  <si>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</si>
  <si>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</si>
  <si>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</si>
  <si>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</si>
  <si>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</si>
  <si>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</si>
  <si>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</si>
  <si>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</si>
  <si>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</si>
  <si>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</si>
  <si>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</si>
  <si>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</si>
  <si>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</si>
  <si>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</si>
  <si>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</si>
  <si>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</si>
  <si>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</si>
  <si>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</si>
  <si>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</si>
  <si>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</si>
  <si>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</si>
  <si>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</si>
  <si>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</si>
  <si>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</si>
  <si>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</si>
  <si>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</si>
  <si>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</si>
  <si>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</si>
  <si>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</si>
  <si>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</si>
  <si>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</si>
  <si>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</si>
  <si>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</si>
  <si>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</si>
  <si>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</si>
  <si>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</si>
  <si>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</si>
  <si>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</si>
  <si>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</si>
  <si>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</si>
  <si>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</si>
  <si>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</si>
  <si>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</si>
  <si>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</si>
  <si>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</si>
  <si>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</si>
  <si>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</si>
  <si>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</si>
  <si>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</si>
  <si>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</si>
  <si>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</si>
  <si>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</si>
  <si>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</si>
  <si>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</si>
  <si>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</si>
  <si>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</si>
  <si>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</si>
  <si>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</si>
  <si>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</si>
  <si>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</si>
  <si>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</si>
  <si>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</si>
  <si>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</si>
  <si>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</si>
  <si>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</si>
  <si>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</si>
  <si>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</si>
  <si>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</si>
  <si>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</si>
  <si>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</si>
  <si>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</si>
  <si>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</si>
  <si>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</si>
  <si>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</si>
  <si>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</si>
  <si>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</si>
  <si>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</si>
  <si>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</si>
  <si>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</si>
  <si>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</si>
  <si>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</si>
  <si>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</si>
  <si>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</si>
  <si>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</si>
  <si>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</si>
  <si>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</si>
  <si>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</si>
  <si>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</si>
  <si>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</si>
  <si>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</si>
  <si>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</si>
  <si>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</si>
  <si>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</si>
  <si>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</si>
  <si>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</si>
  <si>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</si>
  <si>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</si>
  <si>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</si>
  <si>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</si>
  <si>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</si>
  <si>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</si>
  <si>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</si>
  <si>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</si>
  <si>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</si>
  <si>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</si>
  <si>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</si>
  <si>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</si>
  <si>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</si>
  <si>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</si>
  <si>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</si>
  <si>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</si>
  <si>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</si>
  <si>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</si>
  <si>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</si>
  <si>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</si>
  <si>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</si>
  <si>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</si>
  <si>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</si>
  <si>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</si>
  <si>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</si>
  <si>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</si>
  <si>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</si>
  <si>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</si>
  <si>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</si>
  <si>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</si>
  <si>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</si>
  <si>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</si>
  <si>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</si>
  <si>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</si>
  <si>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</si>
  <si>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</si>
  <si>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</si>
  <si>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</si>
  <si>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</si>
  <si>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</si>
  <si>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</si>
  <si>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</si>
  <si>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</si>
  <si>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</si>
  <si>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</si>
  <si>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</si>
  <si>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</si>
  <si>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</si>
  <si>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</si>
  <si>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</si>
  <si>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</si>
  <si>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</si>
  <si>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</si>
  <si>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</si>
  <si>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</si>
  <si>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</si>
  <si>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</si>
  <si>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</si>
  <si>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</si>
  <si>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</si>
  <si>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</si>
  <si>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</si>
  <si>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</si>
  <si>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</si>
  <si>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</si>
  <si>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</si>
  <si>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</si>
  <si>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</si>
  <si>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</si>
  <si>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</si>
  <si>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</si>
  <si>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</si>
  <si>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</si>
  <si>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</si>
  <si>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</si>
  <si>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</si>
  <si>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</si>
  <si>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</si>
  <si>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</si>
  <si>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</si>
  <si>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</si>
  <si>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</si>
  <si>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</si>
  <si>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</si>
  <si>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</si>
  <si>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</si>
  <si>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</si>
  <si>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</si>
  <si>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</si>
  <si>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</si>
  <si>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</si>
  <si>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</si>
  <si>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</si>
  <si>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</si>
  <si>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</si>
  <si>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</si>
  <si>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</si>
  <si>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</si>
  <si>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</si>
  <si>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</si>
  <si>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</si>
  <si>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</si>
  <si>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</si>
  <si>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</si>
  <si>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</si>
  <si>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</si>
  <si>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</si>
  <si>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</si>
  <si>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</si>
  <si>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</si>
  <si>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</si>
  <si>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</si>
  <si>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</si>
  <si>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</si>
  <si>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</si>
  <si>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</si>
  <si>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</si>
  <si>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</si>
  <si>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</si>
  <si>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</si>
  <si>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</si>
  <si>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</si>
  <si>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</si>
  <si>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</si>
  <si>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</si>
  <si>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</si>
  <si>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</si>
  <si>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</si>
  <si>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</si>
  <si>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</si>
  <si>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</si>
  <si>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</si>
  <si>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</si>
  <si>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</si>
  <si>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</si>
  <si>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</si>
  <si>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</si>
  <si>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</si>
  <si>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</si>
  <si>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</si>
  <si>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</si>
  <si>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</si>
  <si>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</si>
  <si>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</si>
  <si>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</si>
  <si>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</si>
  <si>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</si>
  <si>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</si>
  <si>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</si>
  <si>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</si>
  <si>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</si>
  <si>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</si>
  <si>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</si>
  <si>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</si>
  <si>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</si>
  <si>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</si>
  <si>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</si>
  <si>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</si>
  <si>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</si>
  <si>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</si>
  <si>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</si>
  <si>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</si>
  <si>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</si>
  <si>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</si>
  <si>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</si>
  <si>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</si>
  <si>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</si>
  <si>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</si>
  <si>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</si>
  <si>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</si>
  <si>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</si>
  <si>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</si>
  <si>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</si>
  <si>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</si>
  <si>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</si>
  <si>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</si>
  <si>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</si>
  <si>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</si>
  <si>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</si>
  <si>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</si>
  <si>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</si>
  <si>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</si>
  <si>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</si>
  <si>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</si>
  <si>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</si>
  <si>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</si>
  <si>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</si>
  <si>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</si>
  <si>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</si>
  <si>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</si>
  <si>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</si>
  <si>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</si>
  <si>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</si>
  <si>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</si>
  <si>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</si>
  <si>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</si>
  <si>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</si>
  <si>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</si>
  <si>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</si>
  <si>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</si>
  <si>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</si>
  <si>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</si>
  <si>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</si>
  <si>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</si>
  <si>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</si>
  <si>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</si>
  <si>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</si>
  <si>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</si>
  <si>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</si>
  <si>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</si>
  <si>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</si>
  <si>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</si>
  <si>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</si>
  <si>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</si>
  <si>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</si>
  <si>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</si>
  <si>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</si>
  <si>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</si>
  <si>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</si>
  <si>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</si>
  <si>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</si>
  <si>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</si>
  <si>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</si>
  <si>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</si>
  <si>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</si>
  <si>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</si>
  <si>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</si>
  <si>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</si>
  <si>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</si>
  <si>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</si>
  <si>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</si>
  <si>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</si>
  <si>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</si>
  <si>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</si>
  <si>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</si>
  <si>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</si>
  <si>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</si>
  <si>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</si>
  <si>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</si>
  <si>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</si>
  <si>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</si>
  <si>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</si>
  <si>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</si>
  <si>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</si>
  <si>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</si>
  <si>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</si>
  <si>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</si>
  <si>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</si>
  <si>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</si>
  <si>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</si>
  <si>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</si>
  <si>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</si>
  <si>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</si>
  <si>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</si>
  <si>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</si>
  <si>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</si>
  <si>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</si>
  <si>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</si>
  <si>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</si>
  <si>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</si>
  <si>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</si>
  <si>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</si>
  <si>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</si>
  <si>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</si>
  <si>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</si>
  <si>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</si>
  <si>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</si>
  <si>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</si>
  <si>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</si>
  <si>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</si>
  <si>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</si>
  <si>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</si>
  <si>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</si>
  <si>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</si>
  <si>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</si>
  <si>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</si>
  <si>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</si>
  <si>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</si>
  <si>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</si>
  <si>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</si>
  <si>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</si>
  <si>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</si>
  <si>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</si>
  <si>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</si>
  <si>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</si>
  <si>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</si>
  <si>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</si>
  <si>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</si>
  <si>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</si>
  <si>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</si>
  <si>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</si>
  <si>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</si>
  <si>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</si>
  <si>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</si>
  <si>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</si>
  <si>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</si>
  <si>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</si>
  <si>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</si>
  <si>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</si>
  <si>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</si>
  <si>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</si>
  <si>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</si>
  <si>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</si>
  <si>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</si>
  <si>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</si>
  <si>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</si>
  <si>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</si>
  <si>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</si>
  <si>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</si>
  <si>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</si>
  <si>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</si>
  <si>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</si>
  <si>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</si>
  <si>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</si>
  <si>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</si>
  <si>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</si>
  <si>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</si>
  <si>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</si>
  <si>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</si>
  <si>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</si>
  <si>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</si>
  <si>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</si>
  <si>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</si>
  <si>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</si>
  <si>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</si>
  <si>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</si>
  <si>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</si>
  <si>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</si>
  <si>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</si>
  <si>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</si>
  <si>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</si>
  <si>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</si>
  <si>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</si>
  <si>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</si>
  <si>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</si>
  <si>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</si>
  <si>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</si>
  <si>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</si>
  <si>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</si>
  <si>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</si>
  <si>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</si>
  <si>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</si>
  <si>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</si>
  <si>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</si>
  <si>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</si>
  <si>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</si>
  <si>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</si>
  <si>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</si>
  <si>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</si>
  <si>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</si>
  <si>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</si>
  <si>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</si>
  <si>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</si>
  <si>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</si>
  <si>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</si>
  <si>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</si>
  <si>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</si>
  <si>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</si>
  <si>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</si>
  <si>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</si>
  <si>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</si>
  <si>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</si>
  <si>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</si>
  <si>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</si>
  <si>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</si>
  <si>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</si>
  <si>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</si>
  <si>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</si>
  <si>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</si>
  <si>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</si>
  <si>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</si>
  <si>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</si>
  <si>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</si>
  <si>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</si>
  <si>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</si>
  <si>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</si>
  <si>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</si>
  <si>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</si>
  <si>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</si>
  <si>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</si>
  <si>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</si>
  <si>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</si>
  <si>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</si>
  <si>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</si>
  <si>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</si>
  <si>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</si>
  <si>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</si>
  <si>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</si>
  <si>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</si>
  <si>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</si>
  <si>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</si>
  <si>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</si>
  <si>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</si>
  <si>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</si>
  <si>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</si>
  <si>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</si>
  <si>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</si>
  <si>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</si>
  <si>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</si>
  <si>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</si>
  <si>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</si>
  <si>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</si>
  <si>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</si>
  <si>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</si>
  <si>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</si>
  <si>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</si>
  <si>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</si>
  <si>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</si>
  <si>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</si>
  <si>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</si>
  <si>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</si>
  <si>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</si>
  <si>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</si>
  <si>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</si>
  <si>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</si>
  <si>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</si>
  <si>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</si>
  <si>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</si>
  <si>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</si>
  <si>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</si>
  <si>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</si>
  <si>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</si>
  <si>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</si>
  <si>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</si>
  <si>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</si>
  <si>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</si>
  <si>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</si>
  <si>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</si>
  <si>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</si>
  <si>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</si>
  <si>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</si>
  <si>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</si>
  <si>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</si>
  <si>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</si>
  <si>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</si>
  <si>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</si>
  <si>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</si>
  <si>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</si>
  <si>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</si>
  <si>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</si>
  <si>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</si>
  <si>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</si>
  <si>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</si>
  <si>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</si>
  <si>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</si>
  <si>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</si>
  <si>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</si>
  <si>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</si>
  <si>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</si>
  <si>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</si>
  <si>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</si>
  <si>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</si>
  <si>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</si>
  <si>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</si>
  <si>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</si>
  <si>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</si>
  <si>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</si>
  <si>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</si>
  <si>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</si>
  <si>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</si>
  <si>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</si>
  <si>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</si>
  <si>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</si>
  <si>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</si>
  <si>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</si>
  <si>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</si>
  <si>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</si>
  <si>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</si>
  <si>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</si>
  <si>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</si>
  <si>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</si>
  <si>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</si>
  <si>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</si>
  <si>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</si>
  <si>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</si>
  <si>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</si>
  <si>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</si>
  <si>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</si>
  <si>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</si>
  <si>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</si>
  <si>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</si>
  <si>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</si>
  <si>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</si>
  <si>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</si>
  <si>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</si>
  <si>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</si>
  <si>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</si>
  <si>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</si>
  <si>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</si>
  <si>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</si>
  <si>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</si>
  <si>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</si>
  <si>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</si>
  <si>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</si>
  <si>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</si>
  <si>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</si>
  <si>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</si>
  <si>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</si>
  <si>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</si>
  <si>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</si>
  <si>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</si>
  <si>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</si>
  <si>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</si>
  <si>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</si>
  <si>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</si>
  <si>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</si>
  <si>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</si>
  <si>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</si>
  <si>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</si>
  <si>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</si>
  <si>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</si>
  <si>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</si>
  <si>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</si>
  <si>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</si>
  <si>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</si>
  <si>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</si>
  <si>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</si>
  <si>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</si>
  <si>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</si>
  <si>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</si>
  <si>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</si>
  <si>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</si>
  <si>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</si>
  <si>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</si>
  <si>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</si>
  <si>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</si>
  <si>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</si>
  <si>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</si>
  <si>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</si>
  <si>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</si>
  <si>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</si>
  <si>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</si>
  <si>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</si>
  <si>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</si>
  <si>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</si>
  <si>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</si>
  <si>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</si>
  <si>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</si>
  <si>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</si>
  <si>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</si>
  <si>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</si>
  <si>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</si>
  <si>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</si>
  <si>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</si>
  <si>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</si>
  <si>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</si>
  <si>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</si>
  <si>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</si>
  <si>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</si>
  <si>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</si>
  <si>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</si>
  <si>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</si>
  <si>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</si>
  <si>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</si>
  <si>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</si>
  <si>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</si>
  <si>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</si>
  <si>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</si>
  <si>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</si>
  <si>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</si>
  <si>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</si>
  <si>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</si>
  <si>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</si>
  <si>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</si>
  <si>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</si>
  <si>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</si>
  <si>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</si>
  <si>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</si>
  <si>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</si>
  <si>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</si>
  <si>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</si>
  <si>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</si>
  <si>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</si>
  <si>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</si>
  <si>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</si>
  <si>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</si>
  <si>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</si>
  <si>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</si>
  <si>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</si>
  <si>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</si>
  <si>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</si>
  <si>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</si>
  <si>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</si>
  <si>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</si>
  <si>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</si>
  <si>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</si>
  <si>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</si>
  <si>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</si>
  <si>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</si>
  <si>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</si>
  <si>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</si>
  <si>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</si>
  <si>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</si>
  <si>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</si>
  <si>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</si>
  <si>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</si>
  <si>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</si>
  <si>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</si>
  <si>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</si>
  <si>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</si>
  <si>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</si>
  <si>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</si>
  <si>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</si>
  <si>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</si>
  <si>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</si>
  <si>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</si>
  <si>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</si>
  <si>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</si>
  <si>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</si>
  <si>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</si>
  <si>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</si>
  <si>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</si>
  <si>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</si>
  <si>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</si>
  <si>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</si>
  <si>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</si>
  <si>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</si>
  <si>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</si>
  <si>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</si>
  <si>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</si>
  <si>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</si>
  <si>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</si>
  <si>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</si>
  <si>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</si>
  <si>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</si>
  <si>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</si>
  <si>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</si>
  <si>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</si>
  <si>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</si>
  <si>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</si>
  <si>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</si>
  <si>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</si>
  <si>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</si>
  <si>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</si>
  <si>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</si>
  <si>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</si>
  <si>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</si>
  <si>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</si>
  <si>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</si>
  <si>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</si>
  <si>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</si>
  <si>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</si>
  <si>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</si>
  <si>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</si>
  <si>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</si>
  <si>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</si>
  <si>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</si>
  <si>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</si>
  <si>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</si>
  <si>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</si>
  <si>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</si>
  <si>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</si>
  <si>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</si>
  <si>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</si>
  <si>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</si>
  <si>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</si>
  <si>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</si>
  <si>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</si>
  <si>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</si>
  <si>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</si>
  <si>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</si>
  <si>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</si>
  <si>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</si>
  <si>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</si>
  <si>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</si>
  <si>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</si>
  <si>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</si>
  <si>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</si>
  <si>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</si>
  <si>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</si>
  <si>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</si>
  <si>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</si>
  <si>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</si>
  <si>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</si>
  <si>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</si>
  <si>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</si>
  <si>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</si>
  <si>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</si>
  <si>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</si>
  <si>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</si>
  <si>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</si>
  <si>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</si>
  <si>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</si>
  <si>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</si>
  <si>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</si>
  <si>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</si>
  <si>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</si>
  <si>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</si>
  <si>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</si>
  <si>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</si>
  <si>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</si>
  <si>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</si>
  <si>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</si>
  <si>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</si>
  <si>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</si>
  <si>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</si>
  <si>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</si>
  <si>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</si>
  <si>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</si>
  <si>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</si>
  <si>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</si>
  <si>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</si>
  <si>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</si>
  <si>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</si>
  <si>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</si>
  <si>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</si>
  <si>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</si>
  <si>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</si>
  <si>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</si>
  <si>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</si>
  <si>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</si>
  <si>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</si>
  <si>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</si>
  <si>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</si>
  <si>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</si>
  <si>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</si>
  <si>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</si>
  <si>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</si>
  <si>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</si>
  <si>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</si>
  <si>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</si>
  <si>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</si>
  <si>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</si>
  <si>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</si>
  <si>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</si>
  <si>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</si>
  <si>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</si>
  <si>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</si>
  <si>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</si>
  <si>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</si>
  <si>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</si>
  <si>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</si>
  <si>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</si>
  <si>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</si>
  <si>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</si>
  <si>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</si>
  <si>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</si>
  <si>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</si>
  <si>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</si>
  <si>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</si>
  <si>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</si>
  <si>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</si>
  <si>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</si>
  <si>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</si>
  <si>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</si>
  <si>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</si>
  <si>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</si>
  <si>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</si>
  <si>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</si>
  <si>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</si>
  <si>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</si>
  <si>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</si>
  <si>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</si>
  <si>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</si>
  <si>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</si>
  <si>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</si>
  <si>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</si>
  <si>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</si>
  <si>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</si>
  <si>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</si>
  <si>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</si>
  <si>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</si>
  <si>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</si>
  <si>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</si>
  <si>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</si>
  <si>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</si>
  <si>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</si>
  <si>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</si>
  <si>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</si>
  <si>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</si>
  <si>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</si>
  <si>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</si>
  <si>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</si>
  <si>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</si>
  <si>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</si>
  <si>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</si>
  <si>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</si>
  <si>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</si>
  <si>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</si>
  <si>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</si>
  <si>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</si>
  <si>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</si>
  <si>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</si>
  <si>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</si>
  <si>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</si>
  <si>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</si>
  <si>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</si>
  <si>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</si>
  <si>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</si>
  <si>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</si>
  <si>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</si>
  <si>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</si>
  <si>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</si>
  <si>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</si>
  <si>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</si>
  <si>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</si>
  <si>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</si>
  <si>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</si>
  <si>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</si>
  <si>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</si>
  <si>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</si>
  <si>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</si>
  <si>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</si>
  <si>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</si>
  <si>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</si>
  <si>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</si>
  <si>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</si>
  <si>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</si>
  <si>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</si>
  <si>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</si>
  <si>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</si>
  <si>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</si>
  <si>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</si>
  <si>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</si>
  <si>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</si>
  <si>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</si>
  <si>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</si>
  <si>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</si>
  <si>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</si>
  <si>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</si>
  <si>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</si>
  <si>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</si>
  <si>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</si>
  <si>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</si>
  <si>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</si>
  <si>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</si>
  <si>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</si>
  <si>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</si>
  <si>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</si>
  <si>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</si>
  <si>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</si>
  <si>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</si>
  <si>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</si>
  <si>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</si>
  <si>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</si>
  <si>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</si>
  <si>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</si>
  <si>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</si>
  <si>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</si>
  <si>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</si>
  <si>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</si>
  <si>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</si>
  <si>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</si>
  <si>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</si>
  <si>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</si>
  <si>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</si>
  <si>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</si>
  <si>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</si>
  <si>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</si>
  <si>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</si>
  <si>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</si>
  <si>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</si>
  <si>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</si>
  <si>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</si>
  <si>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</si>
  <si>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</si>
  <si>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</si>
  <si>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</si>
  <si>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</si>
  <si>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</si>
  <si>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</si>
  <si>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</si>
  <si>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</si>
  <si>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</si>
  <si>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</si>
  <si>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</si>
  <si>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</si>
  <si>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</si>
  <si>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</si>
  <si>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</si>
  <si>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</si>
  <si>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</si>
  <si>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</si>
  <si>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</si>
  <si>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</si>
  <si>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</si>
  <si>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</si>
  <si>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</si>
  <si>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</si>
  <si>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</si>
  <si>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</si>
  <si>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</si>
  <si>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</si>
  <si>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</si>
  <si>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</si>
  <si>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</si>
  <si>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</si>
  <si>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</si>
  <si>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</si>
  <si>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</si>
  <si>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</si>
  <si>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</si>
  <si>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</si>
  <si>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</si>
  <si>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</si>
  <si>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</si>
  <si>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</si>
  <si>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</si>
  <si>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</si>
  <si>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</si>
  <si>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</si>
  <si>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</si>
  <si>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</si>
  <si>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</si>
  <si>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</si>
  <si>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</si>
  <si>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</si>
  <si>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</si>
  <si>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</si>
  <si>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</si>
  <si>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</si>
  <si>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</si>
  <si>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</si>
  <si>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</si>
  <si>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</si>
  <si>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</si>
  <si>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</si>
  <si>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</si>
  <si>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</si>
  <si>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</si>
  <si>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</si>
  <si>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</si>
  <si>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</si>
  <si>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</si>
  <si>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</si>
  <si>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</si>
  <si>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</si>
  <si>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</si>
  <si>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</si>
  <si>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</si>
  <si>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</si>
  <si>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</si>
  <si>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</si>
  <si>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</si>
  <si>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</si>
  <si>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</si>
  <si>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</si>
  <si>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</si>
  <si>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</si>
  <si>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</si>
  <si>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</si>
  <si>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</si>
  <si>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</si>
  <si>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</si>
  <si>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</si>
  <si>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</si>
  <si>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</si>
  <si>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</si>
  <si>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</si>
  <si>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</si>
  <si>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</si>
  <si>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</si>
  <si>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</si>
  <si>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</si>
  <si>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</si>
  <si>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</si>
  <si>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</si>
  <si>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</si>
  <si>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</si>
  <si>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</si>
  <si>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</si>
  <si>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</si>
  <si>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</si>
  <si>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</si>
  <si>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</si>
  <si>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</si>
  <si>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</si>
  <si>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</si>
  <si>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</si>
  <si>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</si>
  <si>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</si>
  <si>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</si>
  <si>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</si>
  <si>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</si>
  <si>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</si>
  <si>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</si>
  <si>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</si>
  <si>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</si>
  <si>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</si>
  <si>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</si>
  <si>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</si>
  <si>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</si>
  <si>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</si>
  <si>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</si>
  <si>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</si>
  <si>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</si>
  <si>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</si>
  <si>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</si>
  <si>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</si>
  <si>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</si>
  <si>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</si>
  <si>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</si>
  <si>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</si>
  <si>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</si>
  <si>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</si>
  <si>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</si>
  <si>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</si>
  <si>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</si>
  <si>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</si>
  <si>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</si>
  <si>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</si>
  <si>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</si>
  <si>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</si>
  <si>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</si>
  <si>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</si>
  <si>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</si>
  <si>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</si>
  <si>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</si>
  <si>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</si>
  <si>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</si>
  <si>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</si>
  <si>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</si>
  <si>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</si>
  <si>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</si>
  <si>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</si>
  <si>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</si>
  <si>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</si>
  <si>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</si>
  <si>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</si>
  <si>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</si>
  <si>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</si>
  <si>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</si>
  <si>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</si>
  <si>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</si>
  <si>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</si>
  <si>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</si>
  <si>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</si>
  <si>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</si>
  <si>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</si>
  <si>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</si>
  <si>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</si>
  <si>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</si>
  <si>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</si>
  <si>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</si>
  <si>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</si>
  <si>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</si>
  <si>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</si>
  <si>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</si>
  <si>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</si>
  <si>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</si>
  <si>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</si>
  <si>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</si>
  <si>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</si>
  <si>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</si>
  <si>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</si>
  <si>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</si>
  <si>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</si>
  <si>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</si>
  <si>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</si>
  <si>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</si>
  <si>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</si>
  <si>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</si>
  <si>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</si>
  <si>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</si>
  <si>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</si>
  <si>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</si>
  <si>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</si>
  <si>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</si>
  <si>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</si>
  <si>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</si>
  <si>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</si>
  <si>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</si>
  <si>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</si>
  <si>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</si>
  <si>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</si>
  <si>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</si>
  <si>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</si>
  <si>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</si>
  <si>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</si>
  <si>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</si>
  <si>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</si>
  <si>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</si>
  <si>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</si>
  <si>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</si>
  <si>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</si>
  <si>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</si>
  <si>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</si>
  <si>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</si>
  <si>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</si>
  <si>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</si>
  <si>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</si>
  <si>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</si>
  <si>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</si>
  <si>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</si>
  <si>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</si>
  <si>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</si>
  <si>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</si>
  <si>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</si>
  <si>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</si>
  <si>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</si>
  <si>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</si>
  <si>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</si>
  <si>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</si>
  <si>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</si>
  <si>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</si>
  <si>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</si>
  <si>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</si>
  <si>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</si>
  <si>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</si>
  <si>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</si>
  <si>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</si>
  <si>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</si>
  <si>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</si>
  <si>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</si>
  <si>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</si>
  <si>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</si>
  <si>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</si>
  <si>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</si>
  <si>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</si>
  <si>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</si>
  <si>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</si>
  <si>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</si>
  <si>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</si>
  <si>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</si>
  <si>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</si>
  <si>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</si>
  <si>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</si>
  <si>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</si>
  <si>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</si>
  <si>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</si>
  <si>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</si>
  <si>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</si>
  <si>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</si>
  <si>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</si>
  <si>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</si>
  <si>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</si>
  <si>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</si>
  <si>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</si>
  <si>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</si>
  <si>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</si>
  <si>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</si>
  <si>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</si>
  <si>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</si>
  <si>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</si>
  <si>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</si>
  <si>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</si>
  <si>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</si>
  <si>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</si>
  <si>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</si>
  <si>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</si>
  <si>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</si>
  <si>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</si>
  <si>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</si>
  <si>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</si>
  <si>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</si>
  <si>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</si>
  <si>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</si>
  <si>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</si>
  <si>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</si>
  <si>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</si>
  <si>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</si>
  <si>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</si>
  <si>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</si>
  <si>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</si>
  <si>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</si>
  <si>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</si>
  <si>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</si>
  <si>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</si>
  <si>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</si>
  <si>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</si>
  <si>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</si>
  <si>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</si>
  <si>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</si>
  <si>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</si>
  <si>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</si>
  <si>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</si>
  <si>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</si>
  <si>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</si>
  <si>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</si>
  <si>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</si>
  <si>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</si>
  <si>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</si>
  <si>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</si>
  <si>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</si>
  <si>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</si>
  <si>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</si>
  <si>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</si>
  <si>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</si>
  <si>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</si>
  <si>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</si>
  <si>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</si>
  <si>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</si>
  <si>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</si>
  <si>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</si>
  <si>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</si>
  <si>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</si>
  <si>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</si>
  <si>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</si>
  <si>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</si>
  <si>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</si>
  <si>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</si>
  <si>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</si>
  <si>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</si>
  <si>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</si>
  <si>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</si>
  <si>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</si>
  <si>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</si>
  <si>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</si>
  <si>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</si>
  <si>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</si>
  <si>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</si>
  <si>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</si>
  <si>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</si>
  <si>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</si>
  <si>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</si>
  <si>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</si>
  <si>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</si>
  <si>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</si>
  <si>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</si>
  <si>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</si>
  <si>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</si>
  <si>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</si>
  <si>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</si>
  <si>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</si>
  <si>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</si>
  <si>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</si>
  <si>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</si>
  <si>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</si>
  <si>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</si>
  <si>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</si>
  <si>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</si>
  <si>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</si>
  <si>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</si>
  <si>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</si>
  <si>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</si>
  <si>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</si>
  <si>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</si>
  <si>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</si>
  <si>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</si>
  <si>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</si>
  <si>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</si>
  <si>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</si>
  <si>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</si>
  <si>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</si>
  <si>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</si>
  <si>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</si>
  <si>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</si>
  <si>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</si>
  <si>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</si>
  <si>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</si>
  <si>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</si>
  <si>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</si>
  <si>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</si>
  <si>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</si>
  <si>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</si>
  <si>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</si>
  <si>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</si>
  <si>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</si>
  <si>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</si>
  <si>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</si>
  <si>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</si>
  <si>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</si>
  <si>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</si>
  <si>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</si>
  <si>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</si>
  <si>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</si>
  <si>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</si>
  <si>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</si>
  <si>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</si>
  <si>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</si>
  <si>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</si>
  <si>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</si>
  <si>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</si>
  <si>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</si>
  <si>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</si>
  <si>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</si>
  <si>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</si>
  <si>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</si>
  <si>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</si>
  <si>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</si>
  <si>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</si>
  <si>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</si>
  <si>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</si>
  <si>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</si>
  <si>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</si>
  <si>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</si>
  <si>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</si>
  <si>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</si>
  <si>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</si>
  <si>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</si>
  <si>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</si>
  <si>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</si>
  <si>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</si>
  <si>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</si>
  <si>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</si>
  <si>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</si>
  <si>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</si>
  <si>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</si>
  <si>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</si>
  <si>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</si>
  <si>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</si>
  <si>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</si>
  <si>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</si>
  <si>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</si>
  <si>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</si>
  <si>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</si>
  <si>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</si>
  <si>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</si>
  <si>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</si>
  <si>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</si>
  <si>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</si>
  <si>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</si>
  <si>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</si>
  <si>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</si>
  <si>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</si>
  <si>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</si>
  <si>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</si>
  <si>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</si>
  <si>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</si>
  <si>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</si>
  <si>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</si>
  <si>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</si>
  <si>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</si>
  <si>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</si>
  <si>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</si>
  <si>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</si>
  <si>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</si>
  <si>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</si>
  <si>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</si>
  <si>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</si>
  <si>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</si>
  <si>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</si>
  <si>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</si>
  <si>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</si>
  <si>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</si>
  <si>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</si>
  <si>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</si>
  <si>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</si>
  <si>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</si>
  <si>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</si>
  <si>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</si>
  <si>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</si>
  <si>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</si>
  <si>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</si>
  <si>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</si>
  <si>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</si>
  <si>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</si>
  <si>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</si>
  <si>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</si>
  <si>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</si>
  <si>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</si>
  <si>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</si>
  <si>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</si>
  <si>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</si>
  <si>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</si>
  <si>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</si>
  <si>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</si>
  <si>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</si>
  <si>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</si>
  <si>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</si>
  <si>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</si>
  <si>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</si>
  <si>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</si>
  <si>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</si>
  <si>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</si>
  <si>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</si>
  <si>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</si>
  <si>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</si>
  <si>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</si>
  <si>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</si>
  <si>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</si>
  <si>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</si>
  <si>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</si>
  <si>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</si>
  <si>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</si>
  <si>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</si>
  <si>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</si>
  <si>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</si>
  <si>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</si>
  <si>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</si>
  <si>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</si>
  <si>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</si>
  <si>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</si>
  <si>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</si>
  <si>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</si>
  <si>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</si>
  <si>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</si>
  <si>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</si>
  <si>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</si>
  <si>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</si>
  <si>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</si>
  <si>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</si>
  <si>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</si>
  <si>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</si>
  <si>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</si>
  <si>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</si>
  <si>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</si>
  <si>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</si>
  <si>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</si>
  <si>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</si>
  <si>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</si>
  <si>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</si>
  <si>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</si>
  <si>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</si>
  <si>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</si>
  <si>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</si>
  <si>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</si>
  <si>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</si>
  <si>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</si>
  <si>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</si>
  <si>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</si>
  <si>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</si>
  <si>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</si>
  <si>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</si>
  <si>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</si>
  <si>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</si>
  <si>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</si>
  <si>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</si>
  <si>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</si>
  <si>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</si>
  <si>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</si>
  <si>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</si>
  <si>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</si>
  <si>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</si>
  <si>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</si>
  <si>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</si>
  <si>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</si>
  <si>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</si>
  <si>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</si>
  <si>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</si>
  <si>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</si>
  <si>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</si>
  <si>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</si>
  <si>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</si>
  <si>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</si>
  <si>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</si>
  <si>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</si>
  <si>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</si>
  <si>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</si>
  <si>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</si>
  <si>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</si>
  <si>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</si>
  <si>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</si>
  <si>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</si>
  <si>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</si>
  <si>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</si>
  <si>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</si>
  <si>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</si>
  <si>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</si>
  <si>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</si>
  <si>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</si>
  <si>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</si>
  <si>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</si>
  <si>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</si>
  <si>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</si>
  <si>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</si>
  <si>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</si>
  <si>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</si>
  <si>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</si>
  <si>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</si>
  <si>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</si>
  <si>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</si>
  <si>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</si>
  <si>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</si>
  <si>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</si>
  <si>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</si>
  <si>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</si>
  <si>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</si>
  <si>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</si>
  <si>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</si>
  <si>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</si>
  <si>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</si>
  <si>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</si>
  <si>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</si>
  <si>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</si>
  <si>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</si>
  <si>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</si>
  <si>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</si>
  <si>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</si>
  <si>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</si>
  <si>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</si>
  <si>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</si>
  <si>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</si>
  <si>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</si>
  <si>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</si>
  <si>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</si>
  <si>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</si>
  <si>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</si>
  <si>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</si>
  <si>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</si>
  <si>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</si>
  <si>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</si>
  <si>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</si>
  <si>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</si>
  <si>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</si>
  <si>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</si>
  <si>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</si>
  <si>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</si>
  <si>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</si>
  <si>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</si>
  <si>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</si>
  <si>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</si>
  <si>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</si>
  <si>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</si>
  <si>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</si>
  <si>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</si>
  <si>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</si>
  <si>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</si>
  <si>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</si>
  <si>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</si>
  <si>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</si>
  <si>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</si>
  <si>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</si>
  <si>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</si>
  <si>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</si>
  <si>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</si>
  <si>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</si>
  <si>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</si>
  <si>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</si>
  <si>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</si>
  <si>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</si>
  <si>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</si>
  <si>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</si>
  <si>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</si>
  <si>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</si>
  <si>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</si>
  <si>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</si>
  <si>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</si>
  <si>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</si>
  <si>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</si>
  <si>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</si>
  <si>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</si>
  <si>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</si>
  <si>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</si>
  <si>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</si>
  <si>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</si>
  <si>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</si>
  <si>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</si>
  <si>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</si>
  <si>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</si>
  <si>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</si>
  <si>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</si>
  <si>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</si>
  <si>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</si>
  <si>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</si>
  <si>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</si>
  <si>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</si>
  <si>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</si>
  <si>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</si>
  <si>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</si>
  <si>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</si>
  <si>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</si>
  <si>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</si>
  <si>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</si>
  <si>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</si>
  <si>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</si>
  <si>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</si>
  <si>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</si>
  <si>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</si>
  <si>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</si>
  <si>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</si>
  <si>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</si>
  <si>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</si>
  <si>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</si>
  <si>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</si>
  <si>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</si>
  <si>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</si>
  <si>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</si>
  <si>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</si>
  <si>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</si>
  <si>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</si>
  <si>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</si>
  <si>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</si>
  <si>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</si>
  <si>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</si>
  <si>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</si>
  <si>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</si>
  <si>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</si>
  <si>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</si>
  <si>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</si>
  <si>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</si>
  <si>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</si>
  <si>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</si>
  <si>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</si>
  <si>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</si>
  <si>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</si>
  <si>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</si>
  <si>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</si>
  <si>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</si>
  <si>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</si>
  <si>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</si>
  <si>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</si>
  <si>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</si>
  <si>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</si>
  <si>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</si>
  <si>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</si>
  <si>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</si>
  <si>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</si>
  <si>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</si>
  <si>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</si>
  <si>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</si>
  <si>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</si>
  <si>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</si>
  <si>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</si>
  <si>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</si>
  <si>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</si>
  <si>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</si>
  <si>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</si>
  <si>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</si>
  <si>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</si>
  <si>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</si>
  <si>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</si>
  <si>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</si>
  <si>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</si>
  <si>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</si>
  <si>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</si>
  <si>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</si>
  <si>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</si>
  <si>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</si>
  <si>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</si>
  <si>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</si>
  <si>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</si>
  <si>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</si>
  <si>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</si>
  <si>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</si>
  <si>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</si>
  <si>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</si>
  <si>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</si>
  <si>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</si>
  <si>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</si>
  <si>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</si>
  <si>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</si>
  <si>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</si>
  <si>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</si>
  <si>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</si>
  <si>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</si>
  <si>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</si>
  <si>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</si>
  <si>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</si>
  <si>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</si>
  <si>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</si>
  <si>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</si>
  <si>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</si>
  <si>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</si>
  <si>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</si>
  <si>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</si>
  <si>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</si>
  <si>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</si>
  <si>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</si>
  <si>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</si>
  <si>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</si>
  <si>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</si>
  <si>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</si>
  <si>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</si>
  <si>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</si>
  <si>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</si>
  <si>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</si>
  <si>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</si>
  <si>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</si>
  <si>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</si>
  <si>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</si>
  <si>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</si>
  <si>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</si>
  <si>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</si>
  <si>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</si>
  <si>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</si>
  <si>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</si>
  <si>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</si>
  <si>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</si>
  <si>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</si>
  <si>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</si>
  <si>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</si>
  <si>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</si>
  <si>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</si>
  <si>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</si>
  <si>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</si>
  <si>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</si>
  <si>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</si>
  <si>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</si>
  <si>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</si>
  <si>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</si>
  <si>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</si>
  <si>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</si>
  <si>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</si>
  <si>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</si>
  <si>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</si>
  <si>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</si>
  <si>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</si>
  <si>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</si>
  <si>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</si>
  <si>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</si>
  <si>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</si>
  <si>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</si>
  <si>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</si>
  <si>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</si>
  <si>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</si>
  <si>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</si>
  <si>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</si>
  <si>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</si>
  <si>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</si>
  <si>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</si>
  <si>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</si>
  <si>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</si>
  <si>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</si>
  <si>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</si>
  <si>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</si>
  <si>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</si>
  <si>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</si>
  <si>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</si>
  <si>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</si>
  <si>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</si>
  <si>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</si>
  <si>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</si>
  <si>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</si>
  <si>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</si>
  <si>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</si>
  <si>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</si>
  <si>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</si>
  <si>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</si>
  <si>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</si>
  <si>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</si>
  <si>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</si>
  <si>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</si>
  <si>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</si>
  <si>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</si>
  <si>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</si>
  <si>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</si>
  <si>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</si>
  <si>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</si>
  <si>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</si>
  <si>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</si>
  <si>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</si>
  <si>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</si>
  <si>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</si>
  <si>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</si>
  <si>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</si>
  <si>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</si>
  <si>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</si>
  <si>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</si>
  <si>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</si>
  <si>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</si>
  <si>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</si>
  <si>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</si>
  <si>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</si>
  <si>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</si>
  <si>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</si>
  <si>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</si>
  <si>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</si>
  <si>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</si>
  <si>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</si>
  <si>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</si>
  <si>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</si>
  <si>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</si>
  <si>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</si>
  <si>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</si>
  <si>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</si>
  <si>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</si>
  <si>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</si>
  <si>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</si>
  <si>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</si>
  <si>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</si>
  <si>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</si>
  <si>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</si>
  <si>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</si>
  <si>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</si>
  <si>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</si>
  <si>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</si>
  <si>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</si>
  <si>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</si>
  <si>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</si>
  <si>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</si>
  <si>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</si>
  <si>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</si>
  <si>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</si>
  <si>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</si>
  <si>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</si>
  <si>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</si>
  <si>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</si>
  <si>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</si>
  <si>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</si>
  <si>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</si>
  <si>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</si>
  <si>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</si>
  <si>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</si>
  <si>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</si>
  <si>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</si>
  <si>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</si>
  <si>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</si>
  <si>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</si>
  <si>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</si>
  <si>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</si>
  <si>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</si>
  <si>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</si>
  <si>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</si>
  <si>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</si>
  <si>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</si>
  <si>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</si>
  <si>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</si>
  <si>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</si>
  <si>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</si>
  <si>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</si>
  <si>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</si>
  <si>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</si>
  <si>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</si>
  <si>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</si>
  <si>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</si>
  <si>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</si>
  <si>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</si>
  <si>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</si>
  <si>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</si>
  <si>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</si>
  <si>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</si>
  <si>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</si>
  <si>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</si>
  <si>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</si>
  <si>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</si>
  <si>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</si>
  <si>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</si>
  <si>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</si>
  <si>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</si>
  <si>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</si>
  <si>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</si>
  <si>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</si>
  <si>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</si>
  <si>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</si>
  <si>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</si>
  <si>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</si>
  <si>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</si>
  <si>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</si>
  <si>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</si>
  <si>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</si>
  <si>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</si>
  <si>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</si>
  <si>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</si>
  <si>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</si>
  <si>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</si>
  <si>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</si>
  <si>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</si>
  <si>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</si>
  <si>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</si>
  <si>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</si>
  <si>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</si>
  <si>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</si>
  <si>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</si>
  <si>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</si>
  <si>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</si>
  <si>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</si>
  <si>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</si>
  <si>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</si>
  <si>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</si>
  <si>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</si>
  <si>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</si>
  <si>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</si>
  <si>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</si>
  <si>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</si>
  <si>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</si>
  <si>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</si>
  <si>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</si>
  <si>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</si>
  <si>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</si>
  <si>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</si>
  <si>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</si>
  <si>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</si>
  <si>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</si>
  <si>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</si>
  <si>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</si>
  <si>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</si>
  <si>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</si>
  <si>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</si>
  <si>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</si>
  <si>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</si>
  <si>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</si>
  <si>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</si>
  <si>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</si>
  <si>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</si>
  <si>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</si>
  <si>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</si>
  <si>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</si>
  <si>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</si>
  <si>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</si>
  <si>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</si>
  <si>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</si>
  <si>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</si>
  <si>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</si>
  <si>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</si>
  <si>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</si>
  <si>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</si>
  <si>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</si>
  <si>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</si>
  <si>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</si>
  <si>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</si>
  <si>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</si>
  <si>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</si>
  <si>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</si>
  <si>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</si>
  <si>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</si>
  <si>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</si>
  <si>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</si>
  <si>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</si>
  <si>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</si>
  <si>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</si>
  <si>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</si>
  <si>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</si>
  <si>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</si>
  <si>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</si>
  <si>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</si>
  <si>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</si>
  <si>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</si>
  <si>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</si>
  <si>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</si>
  <si>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</si>
  <si>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</si>
  <si>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</si>
  <si>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</si>
  <si>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</si>
  <si>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</si>
  <si>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</si>
  <si>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</si>
  <si>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</si>
  <si>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</si>
  <si>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</si>
  <si>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</si>
  <si>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</si>
  <si>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</si>
  <si>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</si>
  <si>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</si>
  <si>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</si>
  <si>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</si>
  <si>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</si>
  <si>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</si>
  <si>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</si>
  <si>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</si>
  <si>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</si>
  <si>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</si>
  <si>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</si>
  <si>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</si>
  <si>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</si>
  <si>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</si>
  <si>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</si>
  <si>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</si>
  <si>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</si>
  <si>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</si>
  <si>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</si>
  <si>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</si>
  <si>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</si>
  <si>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</si>
  <si>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</si>
  <si>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</si>
  <si>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</si>
  <si>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</si>
  <si>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</si>
  <si>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</si>
  <si>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</si>
  <si>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</si>
  <si>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</si>
  <si>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</si>
  <si>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</si>
  <si>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</si>
  <si>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</si>
  <si>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</si>
  <si>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</si>
  <si>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</si>
  <si>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</si>
  <si>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</si>
  <si>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</si>
  <si>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</si>
  <si>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</si>
  <si>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</si>
  <si>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</si>
  <si>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</si>
  <si>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</si>
  <si>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</si>
  <si>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</si>
  <si>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</si>
  <si>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</si>
  <si>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</si>
  <si>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</si>
  <si>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</si>
  <si>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</si>
  <si>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</si>
  <si>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</si>
  <si>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</si>
  <si>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</si>
  <si>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</si>
  <si>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</si>
  <si>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</si>
  <si>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</si>
  <si>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</si>
  <si>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</si>
  <si>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</si>
  <si>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</si>
  <si>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</si>
  <si>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</si>
  <si>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</si>
  <si>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</si>
  <si>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</si>
  <si>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</si>
  <si>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</si>
  <si>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</si>
  <si>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</si>
  <si>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</si>
  <si>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</si>
  <si>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</si>
  <si>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</si>
  <si>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</si>
  <si>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</si>
  <si>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</si>
  <si>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</si>
  <si>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</si>
  <si>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</si>
  <si>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</si>
  <si>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</si>
  <si>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</si>
  <si>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</si>
  <si>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</si>
  <si>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</si>
  <si>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</si>
  <si>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</si>
  <si>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</si>
  <si>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</si>
  <si>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</si>
  <si>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</si>
  <si>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</si>
  <si>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</si>
  <si>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</si>
  <si>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</si>
  <si>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</si>
  <si>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</si>
  <si>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</si>
  <si>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</si>
  <si>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</si>
  <si>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</si>
  <si>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</si>
  <si>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</si>
  <si>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</si>
  <si>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</si>
  <si>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</si>
  <si>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</si>
  <si>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</si>
  <si>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</si>
  <si>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</si>
  <si>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</si>
  <si>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</si>
  <si>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</si>
  <si>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</si>
  <si>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</si>
  <si>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</si>
  <si>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</si>
  <si>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</si>
  <si>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</si>
  <si>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</si>
  <si>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</si>
  <si>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</si>
  <si>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</si>
  <si>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</si>
  <si>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</si>
  <si>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</si>
  <si>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</si>
  <si>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</si>
  <si>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</si>
  <si>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</si>
  <si>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</si>
  <si>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</si>
  <si>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</si>
  <si>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</si>
  <si>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</si>
  <si>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</si>
  <si>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</si>
  <si>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</si>
  <si>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</si>
  <si>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</si>
  <si>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</si>
  <si>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</si>
  <si>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</si>
  <si>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</si>
  <si>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</si>
  <si>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</si>
  <si>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</si>
  <si>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</si>
  <si>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</si>
  <si>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</si>
  <si>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</si>
  <si>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</si>
  <si>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</si>
  <si>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</si>
  <si>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</si>
  <si>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</si>
  <si>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</si>
  <si>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</si>
  <si>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</si>
  <si>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</si>
  <si>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</si>
  <si>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</si>
  <si>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</si>
  <si>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</si>
  <si>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</si>
  <si>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</si>
  <si>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</si>
  <si>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</si>
  <si>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</si>
  <si>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</si>
  <si>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</si>
  <si>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</si>
  <si>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</si>
  <si>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</si>
  <si>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</si>
  <si>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</si>
  <si>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</si>
  <si>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</si>
  <si>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</si>
  <si>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</si>
  <si>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</si>
  <si>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</si>
  <si>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</si>
  <si>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</si>
  <si>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</si>
  <si>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</si>
  <si>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</si>
  <si>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</si>
  <si>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</si>
  <si>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</si>
  <si>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</si>
  <si>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</si>
  <si>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</si>
  <si>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</si>
  <si>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</si>
  <si>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</si>
  <si>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</si>
  <si>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</si>
  <si>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</si>
  <si>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</si>
  <si>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</si>
  <si>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</si>
  <si>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</si>
  <si>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</si>
  <si>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</si>
  <si>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</si>
  <si>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</si>
  <si>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</si>
  <si>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</si>
  <si>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</si>
  <si>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</si>
  <si>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</si>
  <si>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</si>
  <si>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</si>
  <si>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</si>
  <si>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</si>
  <si>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</si>
  <si>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</si>
  <si>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</si>
  <si>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</si>
  <si>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</si>
  <si>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</si>
  <si>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</si>
  <si>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</si>
  <si>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</si>
  <si>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</si>
  <si>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</si>
  <si>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</si>
  <si>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</si>
  <si>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</si>
  <si>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</si>
  <si>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</si>
  <si>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</si>
  <si>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</si>
  <si>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</si>
  <si>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</si>
  <si>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</si>
  <si>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</si>
  <si>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</si>
  <si>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</si>
  <si>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</si>
  <si>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</si>
  <si>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</si>
  <si>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</si>
  <si>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</si>
  <si>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</si>
  <si>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</si>
  <si>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</si>
  <si>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</si>
  <si>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</si>
  <si>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</si>
  <si>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</si>
  <si>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</si>
  <si>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</si>
  <si>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</si>
  <si>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</si>
  <si>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</si>
  <si>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</si>
  <si>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</si>
  <si>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</si>
  <si>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</si>
  <si>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</si>
  <si>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</si>
  <si>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</si>
  <si>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</si>
  <si>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</si>
  <si>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</si>
  <si>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</si>
  <si>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</si>
  <si>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</si>
  <si>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</si>
  <si>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</si>
  <si>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</si>
  <si>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</si>
  <si>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</si>
  <si>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</si>
  <si>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</si>
  <si>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</si>
  <si>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</si>
  <si>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</si>
  <si>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</si>
  <si>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</si>
  <si>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</si>
  <si>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</si>
  <si>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</si>
  <si>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</si>
  <si>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</si>
  <si>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</si>
  <si>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</si>
  <si>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</si>
  <si>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</si>
  <si>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</si>
  <si>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</si>
  <si>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</si>
  <si>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</si>
  <si>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</si>
  <si>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</si>
  <si>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</si>
  <si>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</si>
  <si>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</si>
  <si>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</si>
  <si>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</si>
  <si>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</si>
  <si>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</si>
  <si>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</si>
  <si>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</si>
  <si>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</si>
  <si>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</si>
  <si>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</si>
  <si>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</si>
  <si>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</si>
  <si>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</si>
  <si>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</si>
  <si>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</si>
  <si>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</si>
  <si>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</si>
  <si>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</si>
  <si>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</si>
  <si>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</si>
  <si>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</si>
  <si>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</si>
  <si>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</si>
  <si>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</si>
  <si>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</si>
  <si>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</si>
  <si>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</si>
  <si>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</si>
  <si>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</si>
  <si>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</si>
  <si>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</si>
  <si>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</si>
  <si>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</si>
  <si>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</si>
  <si>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</si>
  <si>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</si>
  <si>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</si>
  <si>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</si>
  <si>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</si>
  <si>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</si>
  <si>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</si>
  <si>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</si>
  <si>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</si>
  <si>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</si>
  <si>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</si>
  <si>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</si>
  <si>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</si>
  <si>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</si>
  <si>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</si>
  <si>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</si>
  <si>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</si>
  <si>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</si>
  <si>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</si>
  <si>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</si>
  <si>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</si>
  <si>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</si>
  <si>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</si>
  <si>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</si>
  <si>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</si>
  <si>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</si>
  <si>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</si>
  <si>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</si>
  <si>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</si>
  <si>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</si>
  <si>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</si>
  <si>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</si>
  <si>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</si>
  <si>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</si>
  <si>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</si>
  <si>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</si>
  <si>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</si>
  <si>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</si>
  <si>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</si>
  <si>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</si>
  <si>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</si>
  <si>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</si>
  <si>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</si>
  <si>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</si>
  <si>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</si>
  <si>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</si>
  <si>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</si>
  <si>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</si>
  <si>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</si>
  <si>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</si>
  <si>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</si>
  <si>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</si>
  <si>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</si>
  <si>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</si>
  <si>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</si>
  <si>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</si>
  <si>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</si>
  <si>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</si>
  <si>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</si>
  <si>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</si>
  <si>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</si>
  <si>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</si>
  <si>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</si>
  <si>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</si>
  <si>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</si>
  <si>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</si>
  <si>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</si>
  <si>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</si>
  <si>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</si>
  <si>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</si>
  <si>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</si>
  <si>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</si>
  <si>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</si>
  <si>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</si>
  <si>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</si>
  <si>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</si>
  <si>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</si>
  <si>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</si>
  <si>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</si>
  <si>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</si>
  <si>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</si>
  <si>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</si>
  <si>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</si>
  <si>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</si>
  <si>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</si>
  <si>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</si>
  <si>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</si>
  <si>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</si>
  <si>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</si>
  <si>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</si>
  <si>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</si>
  <si>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</si>
  <si>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</si>
  <si>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</si>
  <si>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</si>
  <si>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</si>
  <si>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</si>
  <si>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</si>
  <si>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</si>
  <si>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</si>
  <si>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</si>
  <si>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</si>
  <si>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</si>
  <si>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</si>
  <si>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</si>
  <si>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</si>
  <si>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</si>
  <si>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</si>
  <si>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</si>
  <si>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</si>
  <si>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</si>
  <si>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</si>
  <si>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</si>
  <si>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</si>
  <si>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</si>
  <si>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</si>
  <si>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</si>
  <si>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</si>
  <si>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</si>
  <si>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</si>
  <si>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</si>
  <si>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</si>
  <si>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</si>
  <si>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</si>
  <si>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</si>
  <si>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</si>
  <si>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</si>
  <si>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</si>
  <si>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</si>
  <si>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</si>
  <si>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</si>
  <si>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</si>
  <si>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</si>
  <si>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</si>
  <si>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</si>
  <si>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</si>
  <si>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</si>
  <si>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</si>
  <si>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</si>
  <si>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</si>
  <si>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</si>
  <si>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</si>
  <si>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</si>
  <si>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</si>
  <si>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</si>
  <si>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</si>
  <si>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</si>
  <si>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</si>
  <si>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</si>
  <si>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</si>
  <si>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</si>
  <si>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</si>
  <si>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</si>
  <si>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</si>
  <si>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</si>
  <si>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</si>
  <si>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</si>
  <si>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</si>
  <si>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</si>
  <si>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</si>
  <si>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</si>
  <si>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</si>
  <si>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</si>
  <si>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</si>
  <si>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</si>
  <si>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</si>
  <si>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</si>
  <si>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</si>
  <si>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</si>
  <si>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</si>
  <si>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</si>
  <si>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</si>
  <si>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</si>
  <si>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</si>
  <si>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</si>
  <si>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</si>
  <si>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</si>
  <si>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</si>
  <si>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</si>
  <si>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</si>
  <si>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</si>
  <si>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</si>
  <si>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</si>
  <si>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</si>
  <si>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</si>
  <si>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</si>
  <si>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</si>
  <si>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</si>
  <si>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</si>
  <si>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</si>
  <si>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</si>
  <si>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</si>
  <si>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</si>
  <si>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</si>
  <si>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</si>
  <si>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</si>
  <si>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</si>
  <si>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</si>
  <si>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</si>
  <si>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</si>
  <si>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</si>
  <si>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</si>
  <si>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</si>
  <si>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</si>
  <si>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</si>
  <si>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</si>
  <si>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</si>
  <si>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</si>
  <si>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</si>
  <si>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</si>
  <si>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</si>
  <si>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</si>
  <si>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</si>
  <si>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</si>
  <si>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</si>
  <si>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</si>
  <si>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</si>
  <si>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</si>
  <si>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</si>
  <si>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</si>
  <si>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</si>
  <si>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</si>
  <si>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</si>
  <si>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</si>
  <si>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</si>
  <si>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</si>
  <si>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</si>
  <si>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</si>
  <si>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</si>
  <si>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</si>
  <si>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</si>
  <si>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</si>
  <si>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</si>
  <si>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</si>
  <si>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</si>
  <si>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</si>
  <si>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</si>
  <si>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</si>
  <si>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</si>
  <si>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</si>
  <si>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</si>
  <si>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</si>
  <si>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</si>
  <si>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</si>
  <si>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</si>
  <si>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</si>
  <si>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</si>
  <si>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</si>
  <si>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</si>
  <si>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</si>
  <si>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</si>
  <si>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</si>
  <si>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</si>
  <si>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</si>
  <si>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</si>
  <si>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</si>
  <si>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</si>
  <si>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</si>
  <si>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</si>
  <si>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</si>
  <si>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</si>
  <si>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</si>
  <si>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</si>
  <si>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</si>
  <si>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</si>
  <si>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</si>
  <si>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</si>
  <si>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</si>
  <si>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</si>
  <si>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</si>
  <si>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</si>
  <si>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</si>
  <si>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</si>
  <si>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</si>
  <si>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</si>
  <si>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</si>
  <si>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</si>
  <si>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</si>
  <si>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</si>
  <si>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</si>
  <si>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</si>
  <si>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</si>
  <si>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</si>
  <si>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</si>
  <si>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</si>
  <si>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</si>
  <si>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</si>
  <si>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</si>
  <si>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</si>
  <si>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</si>
  <si>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</si>
  <si>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</si>
  <si>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</si>
  <si>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</si>
  <si>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</si>
  <si>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</si>
  <si>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</si>
  <si>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</si>
  <si>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</si>
  <si>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</si>
  <si>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</si>
  <si>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</si>
  <si>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</si>
  <si>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</si>
  <si>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</si>
  <si>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</si>
  <si>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</si>
  <si>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</si>
  <si>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</si>
  <si>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</si>
  <si>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</si>
  <si>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</si>
  <si>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</si>
  <si>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</si>
  <si>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</si>
  <si>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</si>
  <si>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</si>
  <si>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</si>
  <si>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</si>
  <si>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</si>
  <si>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</si>
  <si>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</si>
  <si>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</si>
  <si>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</si>
  <si>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</si>
  <si>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</si>
  <si>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</si>
  <si>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</si>
  <si>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</si>
  <si>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</si>
  <si>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</si>
  <si>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</si>
  <si>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</si>
  <si>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</si>
  <si>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</si>
  <si>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</si>
  <si>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</si>
  <si>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</si>
  <si>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</si>
  <si>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</si>
  <si>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</si>
  <si>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</si>
  <si>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</si>
  <si>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</si>
  <si>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</si>
  <si>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</si>
  <si>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</si>
  <si>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</si>
  <si>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</si>
  <si>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</si>
  <si>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</si>
  <si>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</si>
  <si>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</si>
  <si>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</si>
  <si>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</si>
  <si>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</si>
  <si>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</si>
  <si>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</si>
  <si>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</si>
  <si>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</si>
  <si>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</si>
  <si>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</si>
  <si>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</si>
  <si>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</si>
  <si>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</si>
  <si>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</si>
  <si>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</si>
  <si>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</si>
  <si>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</si>
  <si>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</si>
  <si>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</si>
  <si>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</si>
  <si>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</si>
  <si>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</si>
  <si>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</si>
  <si>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</si>
  <si>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</si>
  <si>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</si>
  <si>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</si>
  <si>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</si>
  <si>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</si>
  <si>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</si>
  <si>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</si>
  <si>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</si>
  <si>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</si>
  <si>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</si>
  <si>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</si>
  <si>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</si>
  <si>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</si>
  <si>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</si>
  <si>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</si>
  <si>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</si>
  <si>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</si>
  <si>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</si>
  <si>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</si>
  <si>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</si>
  <si>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</si>
  <si>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</si>
  <si>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</si>
  <si>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</si>
  <si>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</si>
  <si>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</si>
  <si>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</si>
  <si>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</si>
  <si>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</si>
  <si>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</si>
  <si>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</si>
  <si>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</si>
  <si>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</si>
  <si>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</si>
  <si>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</si>
  <si>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</si>
  <si>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</si>
  <si>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</si>
  <si>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</si>
  <si>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</si>
  <si>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</si>
  <si>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</si>
  <si>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</si>
  <si>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</si>
  <si>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</si>
  <si>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</si>
  <si>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</si>
  <si>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</si>
  <si>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</si>
  <si>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</si>
  <si>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</si>
  <si>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</si>
  <si>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</si>
  <si>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</si>
  <si>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</si>
  <si>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</si>
  <si>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</si>
  <si>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</si>
  <si>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</si>
  <si>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</si>
  <si>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</si>
  <si>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</si>
  <si>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</si>
  <si>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</si>
  <si>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</si>
  <si>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</si>
  <si>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</si>
  <si>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</si>
  <si>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</si>
  <si>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</si>
  <si>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</si>
  <si>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</si>
  <si>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</si>
  <si>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</si>
  <si>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</si>
  <si>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</si>
  <si>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</si>
  <si>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</si>
  <si>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</si>
  <si>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</si>
  <si>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</si>
  <si>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</si>
  <si>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</si>
  <si>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</si>
  <si>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</si>
  <si>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</si>
  <si>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</si>
  <si>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</si>
  <si>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</si>
  <si>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</si>
  <si>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</si>
  <si>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</si>
  <si>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</si>
  <si>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</si>
  <si>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</si>
  <si>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</si>
  <si>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</si>
  <si>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</si>
  <si>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</si>
  <si>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</si>
  <si>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</si>
  <si>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</si>
  <si>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</si>
  <si>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</si>
  <si>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</si>
  <si>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</si>
  <si>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</si>
  <si>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</si>
  <si>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</si>
  <si>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</si>
  <si>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</si>
  <si>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</si>
  <si>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</si>
  <si>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</si>
  <si>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</si>
  <si>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</si>
  <si>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</si>
  <si>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</si>
  <si>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</si>
  <si>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</si>
  <si>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</si>
  <si>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</si>
  <si>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</si>
  <si>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</si>
  <si>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</si>
  <si>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</si>
  <si>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</si>
  <si>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</si>
  <si>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</si>
  <si>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</si>
  <si>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</si>
  <si>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</si>
  <si>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</si>
  <si>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</si>
  <si>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</si>
  <si>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</si>
  <si>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</si>
  <si>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</si>
  <si>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</si>
  <si>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</si>
  <si>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</si>
  <si>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</si>
  <si>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</si>
  <si>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</si>
  <si>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</si>
  <si>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</si>
  <si>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</si>
  <si>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</si>
  <si>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</si>
  <si>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</si>
  <si>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</si>
  <si>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</si>
  <si>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</si>
  <si>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</si>
  <si>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</si>
  <si>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</si>
  <si>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</si>
  <si>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</si>
  <si>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</si>
  <si>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</si>
  <si>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</si>
  <si>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</si>
  <si>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</si>
  <si>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</si>
  <si>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</si>
  <si>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</si>
  <si>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</si>
  <si>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</si>
  <si>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</si>
  <si>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</si>
  <si>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</si>
  <si>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</si>
  <si>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</si>
  <si>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</si>
  <si>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</si>
  <si>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</si>
  <si>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</si>
  <si>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</si>
  <si>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</si>
  <si>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</si>
  <si>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</si>
  <si>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</si>
  <si>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</si>
  <si>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</si>
  <si>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</si>
  <si>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</si>
  <si>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</si>
  <si>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</si>
  <si>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</si>
  <si>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</si>
  <si>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</si>
  <si>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</si>
  <si>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</si>
  <si>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</si>
  <si>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</si>
  <si>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</si>
  <si>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</si>
  <si>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</si>
  <si>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</si>
  <si>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</si>
  <si>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</si>
  <si>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</si>
  <si>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</si>
  <si>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</si>
  <si>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</si>
  <si>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</si>
  <si>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</si>
  <si>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</si>
  <si>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</si>
  <si>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</si>
  <si>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</si>
  <si>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</si>
  <si>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</si>
  <si>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</si>
  <si>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</si>
  <si>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</si>
  <si>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</si>
  <si>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</si>
  <si>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</si>
  <si>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</si>
  <si>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</si>
  <si>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</si>
  <si>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</si>
  <si>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</si>
  <si>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</si>
  <si>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</si>
  <si>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</si>
  <si>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</si>
  <si>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</si>
  <si>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</si>
  <si>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</si>
  <si>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</si>
  <si>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</si>
  <si>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</si>
  <si>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</si>
  <si>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</si>
  <si>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</si>
  <si>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</si>
  <si>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</si>
  <si>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</si>
  <si>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</si>
  <si>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</si>
  <si>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</si>
  <si>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</si>
  <si>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</si>
  <si>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</si>
  <si>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</si>
  <si>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</si>
  <si>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</si>
  <si>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</si>
  <si>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</si>
  <si>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</si>
  <si>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</si>
  <si>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</si>
  <si>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</si>
  <si>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</si>
  <si>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</si>
  <si>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</si>
  <si>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</si>
  <si>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</si>
  <si>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</si>
  <si>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</si>
  <si>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</si>
  <si>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</si>
  <si>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</si>
  <si>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</si>
  <si>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</si>
  <si>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</si>
  <si>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</si>
  <si>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</si>
  <si>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</si>
  <si>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</si>
  <si>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</si>
  <si>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</si>
  <si>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</si>
  <si>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</si>
  <si>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</si>
  <si>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</si>
  <si>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</si>
  <si>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</si>
  <si>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</si>
  <si>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</si>
  <si>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</si>
  <si>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</si>
  <si>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</si>
  <si>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</si>
  <si>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</si>
  <si>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</si>
  <si>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</si>
  <si>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</si>
  <si>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</si>
  <si>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</si>
  <si>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</si>
  <si>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</si>
  <si>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</si>
  <si>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</si>
  <si>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</si>
  <si>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</si>
  <si>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</si>
  <si>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</si>
  <si>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</si>
  <si>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</si>
  <si>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</si>
  <si>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</si>
  <si>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</si>
  <si>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</si>
  <si>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</si>
  <si>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</si>
  <si>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</si>
  <si>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</si>
  <si>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</si>
  <si>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</si>
  <si>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</si>
  <si>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</si>
  <si>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</si>
  <si>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</si>
  <si>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</si>
  <si>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</si>
  <si>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</si>
  <si>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</si>
  <si>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</si>
  <si>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</si>
  <si>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</si>
  <si>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</si>
  <si>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</si>
  <si>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</si>
  <si>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</si>
  <si>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</si>
  <si>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</si>
  <si>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</si>
  <si>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</si>
  <si>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</si>
  <si>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</si>
  <si>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</si>
  <si>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</si>
  <si>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</si>
  <si>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</si>
  <si>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</si>
  <si>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</si>
  <si>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</si>
  <si>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</si>
  <si>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</si>
  <si>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</si>
  <si>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</si>
  <si>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</si>
  <si>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</si>
  <si>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</si>
  <si>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</si>
  <si>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</si>
  <si>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</si>
  <si>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</si>
  <si>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</si>
  <si>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</si>
  <si>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</si>
  <si>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</si>
  <si>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</si>
  <si>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</si>
  <si>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</si>
  <si>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</si>
  <si>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</si>
  <si>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</si>
  <si>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</si>
  <si>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</si>
  <si>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</si>
  <si>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</si>
  <si>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</si>
  <si>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</si>
  <si>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</si>
  <si>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</si>
  <si>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</si>
  <si>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</si>
  <si>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</si>
  <si>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</si>
  <si>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</si>
  <si>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</si>
  <si>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</si>
  <si>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</si>
  <si>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</si>
  <si>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</si>
  <si>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</si>
  <si>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</si>
  <si>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</si>
  <si>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</si>
  <si>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</si>
  <si>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</si>
  <si>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</si>
  <si>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</si>
  <si>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</si>
  <si>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</si>
  <si>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</si>
  <si>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</si>
  <si>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</si>
  <si>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</si>
  <si>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</si>
  <si>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</si>
  <si>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</si>
  <si>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</si>
  <si>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</si>
  <si>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</si>
  <si>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</si>
  <si>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</si>
  <si>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</si>
  <si>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</si>
  <si>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</si>
  <si>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</si>
  <si>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</si>
  <si>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</si>
  <si>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</si>
  <si>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</si>
  <si>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</si>
  <si>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</si>
  <si>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</si>
  <si>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</si>
  <si>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</si>
  <si>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</si>
  <si>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</si>
  <si>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</si>
  <si>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</si>
  <si>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</si>
  <si>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</si>
  <si>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</si>
  <si>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</si>
  <si>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</si>
  <si>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</si>
  <si>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</si>
  <si>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</si>
  <si>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</si>
  <si>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</si>
  <si>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</si>
  <si>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</si>
  <si>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</si>
  <si>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</si>
  <si>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</si>
  <si>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</si>
  <si>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</si>
  <si>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</si>
  <si>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</si>
  <si>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</si>
  <si>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</si>
  <si>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</si>
  <si>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</si>
  <si>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</si>
  <si>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</si>
  <si>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</si>
  <si>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</si>
  <si>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</si>
  <si>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</si>
  <si>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</si>
  <si>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</si>
  <si>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</si>
  <si>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</si>
  <si>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</si>
  <si>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</si>
  <si>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</si>
  <si>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</si>
  <si>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</si>
  <si>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</si>
  <si>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</si>
  <si>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</si>
  <si>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</si>
  <si>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</si>
  <si>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</si>
  <si>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</si>
  <si>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</si>
  <si>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</si>
  <si>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</si>
  <si>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</si>
  <si>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</si>
  <si>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</si>
  <si>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</si>
  <si>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</si>
  <si>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</si>
  <si>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</si>
  <si>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</si>
  <si>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</si>
  <si>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</si>
  <si>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</si>
  <si>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</si>
  <si>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</si>
  <si>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</si>
  <si>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</si>
  <si>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</si>
  <si>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</si>
  <si>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</si>
  <si>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</si>
  <si>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</si>
  <si>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</si>
  <si>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</si>
  <si>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</si>
  <si>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</si>
  <si>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</si>
  <si>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</si>
  <si>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</si>
  <si>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</si>
  <si>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</si>
  <si>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</si>
  <si>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</si>
  <si>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</si>
  <si>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</si>
  <si>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</si>
  <si>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</si>
  <si>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</si>
  <si>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</si>
  <si>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</si>
  <si>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</si>
  <si>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</si>
  <si>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</si>
  <si>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</si>
  <si>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</si>
  <si>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</si>
  <si>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</si>
  <si>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</si>
  <si>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</si>
  <si>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</si>
  <si>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</si>
  <si>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</si>
  <si>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</si>
  <si>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</si>
  <si>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</si>
  <si>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</si>
  <si>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</si>
  <si>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</si>
  <si>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</si>
  <si>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</si>
  <si>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</si>
  <si>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</si>
  <si>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</si>
  <si>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</si>
  <si>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</si>
  <si>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</si>
  <si>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</si>
  <si>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</si>
  <si>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</si>
  <si>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</si>
  <si>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</si>
  <si>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</si>
  <si>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</si>
  <si>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</si>
  <si>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</si>
  <si>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</si>
  <si>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</si>
  <si>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</si>
  <si>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</si>
  <si>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</si>
  <si>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</si>
  <si>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</si>
  <si>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</si>
  <si>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</si>
  <si>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</si>
  <si>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</si>
  <si>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</si>
  <si>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</si>
  <si>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</si>
  <si>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</si>
  <si>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</si>
  <si>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</si>
  <si>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</si>
  <si>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</si>
  <si>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</si>
  <si>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</si>
  <si>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</si>
  <si>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</si>
  <si>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</si>
  <si>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</si>
  <si>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</si>
  <si>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</si>
  <si>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</si>
  <si>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</si>
  <si>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</si>
  <si>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</si>
  <si>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</si>
  <si>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</si>
  <si>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</si>
  <si>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</si>
  <si>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</si>
  <si>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</si>
  <si>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</si>
  <si>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</si>
  <si>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</si>
  <si>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</si>
  <si>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</si>
  <si>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</si>
  <si>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</si>
  <si>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</si>
  <si>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</si>
  <si>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</si>
  <si>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</si>
  <si>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</si>
  <si>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</si>
  <si>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</si>
  <si>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</si>
  <si>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</si>
  <si>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</si>
  <si>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</si>
  <si>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</si>
  <si>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</si>
  <si>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</si>
  <si>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</si>
  <si>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</si>
  <si>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</si>
  <si>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</si>
  <si>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</si>
  <si>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</si>
  <si>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</si>
  <si>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</si>
  <si>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</si>
  <si>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</si>
  <si>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</si>
  <si>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</si>
  <si>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</si>
  <si>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</si>
  <si>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</si>
  <si>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</si>
  <si>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</si>
  <si>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</si>
  <si>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</si>
  <si>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</si>
  <si>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</si>
  <si>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</si>
  <si>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</si>
  <si>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</si>
  <si>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</si>
  <si>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</si>
  <si>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</si>
  <si>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</si>
  <si>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</si>
  <si>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</si>
  <si>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</si>
  <si>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</si>
  <si>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</si>
  <si>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</si>
  <si>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</si>
  <si>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</si>
  <si>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</si>
  <si>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</si>
  <si>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</si>
  <si>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</si>
  <si>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</si>
  <si>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</si>
  <si>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</si>
  <si>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</si>
  <si>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</si>
  <si>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</si>
  <si>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</si>
  <si>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</si>
  <si>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</si>
  <si>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</si>
  <si>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</si>
  <si>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</si>
  <si>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</si>
  <si>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</si>
  <si>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</si>
  <si>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</si>
  <si>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</si>
  <si>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</si>
  <si>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</si>
  <si>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</si>
  <si>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</si>
  <si>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</si>
  <si>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</si>
  <si>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</si>
  <si>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</si>
  <si>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</si>
  <si>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</si>
  <si>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</si>
  <si>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</si>
  <si>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</si>
  <si>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</si>
  <si>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</si>
  <si>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</si>
  <si>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</si>
  <si>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</si>
  <si>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</si>
  <si>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</si>
  <si>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</si>
  <si>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</si>
  <si>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</si>
  <si>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</si>
  <si>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</si>
  <si>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</si>
  <si>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</si>
  <si>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</si>
  <si>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</si>
  <si>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</si>
  <si>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</si>
  <si>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</si>
  <si>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</si>
  <si>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</si>
  <si>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</si>
  <si>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</si>
  <si>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</si>
  <si>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</si>
  <si>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</si>
  <si>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</si>
  <si>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</si>
  <si>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</si>
  <si>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</si>
  <si>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</si>
  <si>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</si>
  <si>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</si>
  <si>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</si>
  <si>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</si>
  <si>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</si>
  <si>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</si>
  <si>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</si>
  <si>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</si>
  <si>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</si>
  <si>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</si>
  <si>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</si>
  <si>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</si>
  <si>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</si>
  <si>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</si>
  <si>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</si>
  <si>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</si>
  <si>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</si>
  <si>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</si>
  <si>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</si>
  <si>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</si>
  <si>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</si>
  <si>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</si>
  <si>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</si>
  <si>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</si>
  <si>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</si>
  <si>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</si>
  <si>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</si>
  <si>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</si>
  <si>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</si>
  <si>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</si>
  <si>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</si>
  <si>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</si>
  <si>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</si>
  <si>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</si>
  <si>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</si>
  <si>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</si>
  <si>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</si>
  <si>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</si>
  <si>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</si>
  <si>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</si>
  <si>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</si>
  <si>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</si>
  <si>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</si>
  <si>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</si>
  <si>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</si>
  <si>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</si>
  <si>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</si>
  <si>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</si>
  <si>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</si>
  <si>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</si>
  <si>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</si>
  <si>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</si>
  <si>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</si>
  <si>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</si>
  <si>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</si>
  <si>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</si>
  <si>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</si>
  <si>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</si>
  <si>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</si>
  <si>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</si>
  <si>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</si>
  <si>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</si>
  <si>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</si>
  <si>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</si>
  <si>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</si>
  <si>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</si>
  <si>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</si>
  <si>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</si>
  <si>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</si>
  <si>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</si>
  <si>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</si>
  <si>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</si>
  <si>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</si>
  <si>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</si>
  <si>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</si>
  <si>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</si>
  <si>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</si>
  <si>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</si>
  <si>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</si>
  <si>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</si>
  <si>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</si>
  <si>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</si>
  <si>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</si>
  <si>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</si>
  <si>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</si>
  <si>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</si>
  <si>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</si>
  <si>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</si>
  <si>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</si>
  <si>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</si>
  <si>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</si>
  <si>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</si>
  <si>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</si>
  <si>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</si>
  <si>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</si>
  <si>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</si>
  <si>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</si>
  <si>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</si>
  <si>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</si>
  <si>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</si>
  <si>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</si>
  <si>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</si>
  <si>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</si>
  <si>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</si>
  <si>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</si>
  <si>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</si>
  <si>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</si>
  <si>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</si>
  <si>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</si>
  <si>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</si>
  <si>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</si>
  <si>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</si>
  <si>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</si>
  <si>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</si>
  <si>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</si>
  <si>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</si>
  <si>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</si>
  <si>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</si>
  <si>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</si>
  <si>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</si>
  <si>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</si>
  <si>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</si>
  <si>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</si>
  <si>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</si>
  <si>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</si>
  <si>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</si>
  <si>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</si>
  <si>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</si>
  <si>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</si>
  <si>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</si>
  <si>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</si>
  <si>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</si>
  <si>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</si>
  <si>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</si>
  <si>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</si>
  <si>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</si>
  <si>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</si>
  <si>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</si>
  <si>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</si>
  <si>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</si>
  <si>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</si>
  <si>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</si>
  <si>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</si>
  <si>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</si>
  <si>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</si>
  <si>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</si>
  <si>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</si>
  <si>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</si>
  <si>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</si>
  <si>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</si>
  <si>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</si>
  <si>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</si>
  <si>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</si>
  <si>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</si>
  <si>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</si>
  <si>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</si>
  <si>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</si>
  <si>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</si>
  <si>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</si>
  <si>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</si>
  <si>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</si>
  <si>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</si>
  <si>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</si>
  <si>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</si>
  <si>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</si>
  <si>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</si>
  <si>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</si>
  <si>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</si>
  <si>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</si>
  <si>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</si>
  <si>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</si>
  <si>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</si>
  <si>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</si>
  <si>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</si>
  <si>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</si>
  <si>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</si>
  <si>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</si>
  <si>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</si>
  <si>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</si>
  <si>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</si>
  <si>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</si>
  <si>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</si>
  <si>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</si>
  <si>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</si>
  <si>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</si>
  <si>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</si>
  <si>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</si>
  <si>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</si>
  <si>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</si>
  <si>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</si>
  <si>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</si>
  <si>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</si>
  <si>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</si>
  <si>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</si>
  <si>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</si>
  <si>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</si>
  <si>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</si>
  <si>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</si>
  <si>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</si>
  <si>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</si>
  <si>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</si>
  <si>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</si>
  <si>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</si>
  <si>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</si>
  <si>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</si>
  <si>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</si>
  <si>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</si>
  <si>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</si>
  <si>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</si>
  <si>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</si>
  <si>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</si>
  <si>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</si>
  <si>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</si>
  <si>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</si>
  <si>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</si>
  <si>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</si>
  <si>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</si>
  <si>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</si>
  <si>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</si>
  <si>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</si>
  <si>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</si>
  <si>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</si>
  <si>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</si>
  <si>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</si>
  <si>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</si>
  <si>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</si>
  <si>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</si>
  <si>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</si>
  <si>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</si>
  <si>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</si>
  <si>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</si>
  <si>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</si>
  <si>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</si>
  <si>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</si>
  <si>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</si>
  <si>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</si>
  <si>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</si>
  <si>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</si>
  <si>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</si>
  <si>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</si>
  <si>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</si>
  <si>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</si>
  <si>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</si>
  <si>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</si>
  <si>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</si>
  <si>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</si>
  <si>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</si>
  <si>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</si>
  <si>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</si>
  <si>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</si>
  <si>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</si>
  <si>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</si>
  <si>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</si>
  <si>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</si>
  <si>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</si>
  <si>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</si>
  <si>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</si>
  <si>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</si>
  <si>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</si>
  <si>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</si>
  <si>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</si>
  <si>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</si>
  <si>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</si>
  <si>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</si>
  <si>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</si>
  <si>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</si>
  <si>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</si>
  <si>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</si>
  <si>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</si>
  <si>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</si>
  <si>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</si>
  <si>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</si>
  <si>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</si>
  <si>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</si>
  <si>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</si>
  <si>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</si>
  <si>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</si>
  <si>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</si>
  <si>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</si>
  <si>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</si>
  <si>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</si>
  <si>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</si>
  <si>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</si>
  <si>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</si>
  <si>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</si>
  <si>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</si>
  <si>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</si>
  <si>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</si>
  <si>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</si>
  <si>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</si>
  <si>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</si>
  <si>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</si>
  <si>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</si>
  <si>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</si>
  <si>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</si>
  <si>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</si>
  <si>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</si>
  <si>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</si>
  <si>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</si>
  <si>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</si>
  <si>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</si>
  <si>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</si>
  <si>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</si>
  <si>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</si>
  <si>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</si>
  <si>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</si>
  <si>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</si>
  <si>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</si>
  <si>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</si>
  <si>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</si>
  <si>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</si>
  <si>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</si>
  <si>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</si>
  <si>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</si>
  <si>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</si>
  <si>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</si>
  <si>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</si>
  <si>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</si>
  <si>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</si>
  <si>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</si>
  <si>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</si>
  <si>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</si>
  <si>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</si>
  <si>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</si>
  <si>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</si>
  <si>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</si>
  <si>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</si>
  <si>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</si>
  <si>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</si>
  <si>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</si>
  <si>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</si>
  <si>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</si>
  <si>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</si>
  <si>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</si>
  <si>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</si>
  <si>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</si>
  <si>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</si>
  <si>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</si>
  <si>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</si>
  <si>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</si>
  <si>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</si>
  <si>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</si>
  <si>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</si>
  <si>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</si>
  <si>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</si>
  <si>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</si>
  <si>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</si>
  <si>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</si>
  <si>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</si>
  <si>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</si>
  <si>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</si>
  <si>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</si>
  <si>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</si>
  <si>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</si>
  <si>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</si>
  <si>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</si>
  <si>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</si>
  <si>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</si>
  <si>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</si>
  <si>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</si>
  <si>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</si>
  <si>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</si>
  <si>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</si>
  <si>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</si>
  <si>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</si>
  <si>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</si>
  <si>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</si>
  <si>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</si>
  <si>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</si>
  <si>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</si>
  <si>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</si>
  <si>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</si>
  <si>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</si>
  <si>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</si>
  <si>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</si>
  <si>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</si>
  <si>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</si>
  <si>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</si>
  <si>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</si>
  <si>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</si>
  <si>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</si>
  <si>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</si>
  <si>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</si>
  <si>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</si>
  <si>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</si>
  <si>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</si>
  <si>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</si>
  <si>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</si>
  <si>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</si>
  <si>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</si>
  <si>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</si>
  <si>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</si>
  <si>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</si>
  <si>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</si>
  <si>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</si>
  <si>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</si>
  <si>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</si>
  <si>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</si>
  <si>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</si>
  <si>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</si>
  <si>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</si>
  <si>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</si>
  <si>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</si>
  <si>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</si>
  <si>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</si>
  <si>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</si>
  <si>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</si>
  <si>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</si>
  <si>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</si>
  <si>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</si>
  <si>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</si>
  <si>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</si>
  <si>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</si>
  <si>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</si>
  <si>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</si>
  <si>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</si>
  <si>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</si>
  <si>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</si>
  <si>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</si>
  <si>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</si>
  <si>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</si>
  <si>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</si>
  <si>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</si>
  <si>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</si>
  <si>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</si>
  <si>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</si>
  <si>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</si>
  <si>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</si>
  <si>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</si>
  <si>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</si>
  <si>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</si>
  <si>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</si>
  <si>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</si>
  <si>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</si>
  <si>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</si>
  <si>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</si>
  <si>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</si>
  <si>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</si>
  <si>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</si>
  <si>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</si>
  <si>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</si>
  <si>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</si>
  <si>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</si>
  <si>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</si>
  <si>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</si>
  <si>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</si>
  <si>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</si>
  <si>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</si>
  <si>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</si>
  <si>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</si>
  <si>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</si>
  <si>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</si>
  <si>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</si>
  <si>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</si>
  <si>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</si>
  <si>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</si>
  <si>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</si>
  <si>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</si>
  <si>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</si>
  <si>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</si>
  <si>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</si>
  <si>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</si>
  <si>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</si>
  <si>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</si>
  <si>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</si>
  <si>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</si>
  <si>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</si>
  <si>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</si>
  <si>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</si>
  <si>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</si>
  <si>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</si>
  <si>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</si>
  <si>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</si>
  <si>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</si>
  <si>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</si>
  <si>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</si>
  <si>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</si>
  <si>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</si>
  <si>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</si>
  <si>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</si>
  <si>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</si>
  <si>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</si>
  <si>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</si>
  <si>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</si>
  <si>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</si>
  <si>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</si>
  <si>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</si>
  <si>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</si>
  <si>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</si>
  <si>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</si>
  <si>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</si>
  <si>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</si>
  <si>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</si>
  <si>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</si>
  <si>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</si>
  <si>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</si>
  <si>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</si>
  <si>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</si>
  <si>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</si>
  <si>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</si>
  <si>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</si>
  <si>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</si>
  <si>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</si>
  <si>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</si>
  <si>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</si>
  <si>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</si>
  <si>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</si>
  <si>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</si>
  <si>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</si>
  <si>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</si>
  <si>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</si>
  <si>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</si>
  <si>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</si>
  <si>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</si>
  <si>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</si>
  <si>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</si>
  <si>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</si>
  <si>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</si>
  <si>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</si>
  <si>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</si>
  <si>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</si>
  <si>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</si>
  <si>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</si>
  <si>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</si>
  <si>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</si>
  <si>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</si>
  <si>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</si>
  <si>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</si>
  <si>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</si>
  <si>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</si>
  <si>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</si>
  <si>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</si>
  <si>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</si>
  <si>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</si>
  <si>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</si>
  <si>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</si>
  <si>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</si>
  <si>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</si>
  <si>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</si>
  <si>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</si>
  <si>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</si>
  <si>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</si>
  <si>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</si>
  <si>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</si>
  <si>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</si>
  <si>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</si>
  <si>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</si>
  <si>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</si>
  <si>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</si>
  <si>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</si>
  <si>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</si>
  <si>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</si>
  <si>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</si>
  <si>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</si>
  <si>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</si>
  <si>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</si>
  <si>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</si>
  <si>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</si>
  <si>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</si>
  <si>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</si>
  <si>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</si>
  <si>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</si>
  <si>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</si>
  <si>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</si>
  <si>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</si>
  <si>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</si>
  <si>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</si>
  <si>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</si>
  <si>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</si>
  <si>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</si>
  <si>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</si>
  <si>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</si>
  <si>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</si>
  <si>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</si>
  <si>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</si>
  <si>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</si>
  <si>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</si>
  <si>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</si>
  <si>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</si>
  <si>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</si>
  <si>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</si>
  <si>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</si>
  <si>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</si>
  <si>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</si>
  <si>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</si>
  <si>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</si>
  <si>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</si>
  <si>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</si>
  <si>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</si>
  <si>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</si>
  <si>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</si>
  <si>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</si>
  <si>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</si>
  <si>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</si>
  <si>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</si>
  <si>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</si>
  <si>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</si>
  <si>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</si>
  <si>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</si>
  <si>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</si>
  <si>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</si>
  <si>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</si>
  <si>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</si>
  <si>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</si>
  <si>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</si>
  <si>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</si>
  <si>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</si>
  <si>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</si>
  <si>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</si>
  <si>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</si>
  <si>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</si>
  <si>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</si>
  <si>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</si>
  <si>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</si>
  <si>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</si>
  <si>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</si>
  <si>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</si>
  <si>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</si>
  <si>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</si>
  <si>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</si>
  <si>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</si>
  <si>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</si>
  <si>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</si>
  <si>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</si>
  <si>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</si>
  <si>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</si>
  <si>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</si>
  <si>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</si>
  <si>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</si>
  <si>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</si>
  <si>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</si>
  <si>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</si>
  <si>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</si>
  <si>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</si>
  <si>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</si>
  <si>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</si>
  <si>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</si>
  <si>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</si>
  <si>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</si>
  <si>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</si>
  <si>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</si>
  <si>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</si>
  <si>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</si>
  <si>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</si>
  <si>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</si>
  <si>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</si>
  <si>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</si>
  <si>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</si>
  <si>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</si>
  <si>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</si>
  <si>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</si>
  <si>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</si>
  <si>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</si>
  <si>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</si>
  <si>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</si>
  <si>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</si>
  <si>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</si>
  <si>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</si>
  <si>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</si>
  <si>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</si>
  <si>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</si>
  <si>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</si>
  <si>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</si>
  <si>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</si>
  <si>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</si>
  <si>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</si>
  <si>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</si>
  <si>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</si>
  <si>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</si>
  <si>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</si>
  <si>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</si>
  <si>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</si>
  <si>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</si>
  <si>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</si>
  <si>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</si>
  <si>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</si>
  <si>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</si>
  <si>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</si>
  <si>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</si>
  <si>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</si>
  <si>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</si>
  <si>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</si>
  <si>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</si>
  <si>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</si>
  <si>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</si>
  <si>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</si>
  <si>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</si>
  <si>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</si>
  <si>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</si>
  <si>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</si>
  <si>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</si>
  <si>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</si>
  <si>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</si>
  <si>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</si>
  <si>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</si>
  <si>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</si>
  <si>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</si>
  <si>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</si>
  <si>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</si>
  <si>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</si>
  <si>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</si>
  <si>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</si>
  <si>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</si>
  <si>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</si>
  <si>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</si>
  <si>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</si>
  <si>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</si>
  <si>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</si>
  <si>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</si>
  <si>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</si>
  <si>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</si>
  <si>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</si>
  <si>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</si>
  <si>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</si>
  <si>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</si>
  <si>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</si>
  <si>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</si>
  <si>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</si>
  <si>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</si>
  <si>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</si>
  <si>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</si>
  <si>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</si>
  <si>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</si>
  <si>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</si>
  <si>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</si>
  <si>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</si>
  <si>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</si>
  <si>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</si>
  <si>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</si>
  <si>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</si>
  <si>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</si>
  <si>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</si>
  <si>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</si>
  <si>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</si>
  <si>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</si>
  <si>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</si>
  <si>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</si>
  <si>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</si>
  <si>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</si>
  <si>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</si>
  <si>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</si>
  <si>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</si>
  <si>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</si>
  <si>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</si>
  <si>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</si>
  <si>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</si>
  <si>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</si>
  <si>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</si>
  <si>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</si>
  <si>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</si>
  <si>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</si>
  <si>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</si>
  <si>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</si>
  <si>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</si>
  <si>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</si>
  <si>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</si>
  <si>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</si>
  <si>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</si>
  <si>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</si>
  <si>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</si>
  <si>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</si>
  <si>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</si>
  <si>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</si>
  <si>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</si>
  <si>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</si>
  <si>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</si>
  <si>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</si>
  <si>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</si>
  <si>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</si>
  <si>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</si>
  <si>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</si>
  <si>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</si>
  <si>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</si>
  <si>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</si>
  <si>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</si>
  <si>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</si>
  <si>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</si>
  <si>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</si>
  <si>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</si>
  <si>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</si>
  <si>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</si>
  <si>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</si>
  <si>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</si>
  <si>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</si>
  <si>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</si>
  <si>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</si>
  <si>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</si>
  <si>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</si>
  <si>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</si>
  <si>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</si>
  <si>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</si>
  <si>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</si>
  <si>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</si>
  <si>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</si>
  <si>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</si>
  <si>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</si>
  <si>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</si>
  <si>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</si>
  <si>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</si>
  <si>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</si>
  <si>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</si>
  <si>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</si>
  <si>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</si>
  <si>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</si>
  <si>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</si>
  <si>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</si>
  <si>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</si>
  <si>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</si>
  <si>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</si>
  <si>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</si>
  <si>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</si>
  <si>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</si>
  <si>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</si>
  <si>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</si>
  <si>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</si>
  <si>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</si>
  <si>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</si>
  <si>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</si>
  <si>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</si>
  <si>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</si>
  <si>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</si>
  <si>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</si>
  <si>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</si>
  <si>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</si>
  <si>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</si>
  <si>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</si>
  <si>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</si>
  <si>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</si>
  <si>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</si>
  <si>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</si>
  <si>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</si>
  <si>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</si>
  <si>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</si>
  <si>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</si>
  <si>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</si>
  <si>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</si>
  <si>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</si>
  <si>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</si>
  <si>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</si>
  <si>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</si>
  <si>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</si>
  <si>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</si>
  <si>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</si>
  <si>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</si>
  <si>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</si>
  <si>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</si>
  <si>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</si>
  <si>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</si>
  <si>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</si>
  <si>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</si>
  <si>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</si>
  <si>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</si>
  <si>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</si>
  <si>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</si>
  <si>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</si>
  <si>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</si>
  <si>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</si>
  <si>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</si>
  <si>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</si>
  <si>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</si>
  <si>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</si>
  <si>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</si>
  <si>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</si>
  <si>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</si>
  <si>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</si>
  <si>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</si>
  <si>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</si>
  <si>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</si>
  <si>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</si>
  <si>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</si>
  <si>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</si>
  <si>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</si>
  <si>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</si>
  <si>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</si>
  <si>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</si>
  <si>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</si>
  <si>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</si>
  <si>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</si>
  <si>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</si>
  <si>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</si>
  <si>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</si>
  <si>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</si>
  <si>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</si>
  <si>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</si>
  <si>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</si>
  <si>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</si>
  <si>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</si>
  <si>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</si>
  <si>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</si>
  <si>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</si>
  <si>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</si>
  <si>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</si>
  <si>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</si>
  <si>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</si>
  <si>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</si>
  <si>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</si>
  <si>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</si>
  <si>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</si>
  <si>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</si>
  <si>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</si>
  <si>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</si>
  <si>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</si>
  <si>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</si>
  <si>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</si>
  <si>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</si>
  <si>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</si>
  <si>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</si>
  <si>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</si>
  <si>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</si>
  <si>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</si>
  <si>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</si>
  <si>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</si>
  <si>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</si>
  <si>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</si>
  <si>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</si>
  <si>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</si>
  <si>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</si>
  <si>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</si>
  <si>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</si>
  <si>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</si>
  <si>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</si>
  <si>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</si>
  <si>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</si>
  <si>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</si>
  <si>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</si>
  <si>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</si>
  <si>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</si>
  <si>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</si>
  <si>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</si>
  <si>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</si>
  <si>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</si>
  <si>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</si>
  <si>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</si>
  <si>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</si>
  <si>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</si>
  <si>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</si>
  <si>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</si>
  <si>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</si>
  <si>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</si>
  <si>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</si>
  <si>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</si>
  <si>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</si>
  <si>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</si>
  <si>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</si>
  <si>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</si>
  <si>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</si>
  <si>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</si>
  <si>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</si>
  <si>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</si>
  <si>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</si>
  <si>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</si>
  <si>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</si>
  <si>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</si>
  <si>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</si>
  <si>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</si>
  <si>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</si>
  <si>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</si>
  <si>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</si>
  <si>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</si>
  <si>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</si>
  <si>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</si>
  <si>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</si>
  <si>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</si>
  <si>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</si>
  <si>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</si>
  <si>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</si>
  <si>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</si>
  <si>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</si>
  <si>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</si>
  <si>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</si>
  <si>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</si>
  <si>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</si>
  <si>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</si>
  <si>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</si>
  <si>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</si>
  <si>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</si>
  <si>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</si>
  <si>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</si>
  <si>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</si>
  <si>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</si>
  <si>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</si>
  <si>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</si>
  <si>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</si>
  <si>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</si>
  <si>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</si>
  <si>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</si>
  <si>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</si>
  <si>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</si>
  <si>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</si>
  <si>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</si>
  <si>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</si>
  <si>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</si>
  <si>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</si>
  <si>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</si>
  <si>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</si>
  <si>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</si>
  <si>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</si>
  <si>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</si>
  <si>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</si>
  <si>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</si>
  <si>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</si>
  <si>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</si>
  <si>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</si>
  <si>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</si>
  <si>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</si>
  <si>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</si>
  <si>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</si>
  <si>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</si>
  <si>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</si>
  <si>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</si>
  <si>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</si>
  <si>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</si>
  <si>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</si>
  <si>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</si>
  <si>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</si>
  <si>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</si>
  <si>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</si>
  <si>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</si>
  <si>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</si>
  <si>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</si>
  <si>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</si>
  <si>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</si>
  <si>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</si>
  <si>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</si>
  <si>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</si>
  <si>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</si>
  <si>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</si>
  <si>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</si>
  <si>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</si>
  <si>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</si>
  <si>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</si>
  <si>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</si>
  <si>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</si>
  <si>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</si>
  <si>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</si>
  <si>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</si>
  <si>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</si>
  <si>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</si>
  <si>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</si>
  <si>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</si>
  <si>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</si>
  <si>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</si>
  <si>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</si>
  <si>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</si>
  <si>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</si>
  <si>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</si>
  <si>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</si>
  <si>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</si>
  <si>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</si>
  <si>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</si>
  <si>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</si>
  <si>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</si>
  <si>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</si>
  <si>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</si>
  <si>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</si>
  <si>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</si>
  <si>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</si>
  <si>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</si>
  <si>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</si>
  <si>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</si>
  <si>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</si>
  <si>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</si>
  <si>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</si>
  <si>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</si>
  <si>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</si>
  <si>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</si>
  <si>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</si>
  <si>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</si>
  <si>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</si>
  <si>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</si>
  <si>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</si>
  <si>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</si>
  <si>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</si>
  <si>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</si>
  <si>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</si>
  <si>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</si>
  <si>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</si>
  <si>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</si>
  <si>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</si>
  <si>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</si>
  <si>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</si>
  <si>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</si>
  <si>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</si>
  <si>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</si>
  <si>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</si>
  <si>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</si>
  <si>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</si>
  <si>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</si>
  <si>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</si>
  <si>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</si>
  <si>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</si>
  <si>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</si>
  <si>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</si>
  <si>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</si>
  <si>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</si>
  <si>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</si>
  <si>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</si>
  <si>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</si>
  <si>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</si>
  <si>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</si>
  <si>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</si>
  <si>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</si>
  <si>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</si>
  <si>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</si>
  <si>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</si>
  <si>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</si>
  <si>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</si>
  <si>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</si>
  <si>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</si>
  <si>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</si>
  <si>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</si>
  <si>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</si>
  <si>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</si>
  <si>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</si>
  <si>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</si>
  <si>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</si>
  <si>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</si>
  <si>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</si>
  <si>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</si>
  <si>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</si>
  <si>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</si>
  <si>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</si>
  <si>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</si>
  <si>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</si>
  <si>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</si>
  <si>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</si>
  <si>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</si>
  <si>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</si>
  <si>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</si>
  <si>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</si>
  <si>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</si>
  <si>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</si>
  <si>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</si>
  <si>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</si>
  <si>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</si>
  <si>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</si>
  <si>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</si>
  <si>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</si>
  <si>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</si>
  <si>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</si>
  <si>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</si>
  <si>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</si>
  <si>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</si>
  <si>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</si>
  <si>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</si>
  <si>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</si>
  <si>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</si>
  <si>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</si>
  <si>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</si>
  <si>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</si>
  <si>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</si>
  <si>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</si>
  <si>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</si>
  <si>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</si>
  <si>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</si>
  <si>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</si>
  <si>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</si>
  <si>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</si>
  <si>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</si>
  <si>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</si>
  <si>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</si>
  <si>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</si>
  <si>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</si>
  <si>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</si>
  <si>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</si>
  <si>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</si>
  <si>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</si>
  <si>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</si>
  <si>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</si>
  <si>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</si>
  <si>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</si>
  <si>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</si>
  <si>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</si>
  <si>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</si>
  <si>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</si>
  <si>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</si>
  <si>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</si>
  <si>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</si>
  <si>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</si>
  <si>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</si>
  <si>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</si>
  <si>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</si>
  <si>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</si>
  <si>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</si>
  <si>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</si>
  <si>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</si>
  <si>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</si>
  <si>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</si>
  <si>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</si>
  <si>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</si>
  <si>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</si>
  <si>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</si>
  <si>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</si>
  <si>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</si>
  <si>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</si>
  <si>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</si>
  <si>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</si>
  <si>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</si>
  <si>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</si>
  <si>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</si>
  <si>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</si>
  <si>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</si>
  <si>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</si>
  <si>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</si>
  <si>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</si>
  <si>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</si>
  <si>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</si>
  <si>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</si>
  <si>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</si>
  <si>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</si>
  <si>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</si>
  <si>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</si>
  <si>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</si>
  <si>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</si>
  <si>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</si>
  <si>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</si>
  <si>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</si>
  <si>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</si>
  <si>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</si>
  <si>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</si>
  <si>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</si>
  <si>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</si>
  <si>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</si>
  <si>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</si>
  <si>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</si>
  <si>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</si>
  <si>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</si>
  <si>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</si>
  <si>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</si>
  <si>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</si>
  <si>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</si>
  <si>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</si>
  <si>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</si>
  <si>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</si>
  <si>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</si>
  <si>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</si>
  <si>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</si>
  <si>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</si>
  <si>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</si>
  <si>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</si>
  <si>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</si>
  <si>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</si>
  <si>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</si>
  <si>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</si>
  <si>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</si>
  <si>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</si>
  <si>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</si>
  <si>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</si>
  <si>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</si>
  <si>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</si>
  <si>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</si>
  <si>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</si>
  <si>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</si>
  <si>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</si>
  <si>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</si>
  <si>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</si>
  <si>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</si>
  <si>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</si>
  <si>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</si>
  <si>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</si>
  <si>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</si>
  <si>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</si>
  <si>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</si>
  <si>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</si>
  <si>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</si>
  <si>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</si>
  <si>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</si>
  <si>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</si>
  <si>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</si>
  <si>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</si>
  <si>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</si>
  <si>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</si>
  <si>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</si>
  <si>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</si>
  <si>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</si>
  <si>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</si>
  <si>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</si>
  <si>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</si>
  <si>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</si>
  <si>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</si>
  <si>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</si>
  <si>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</si>
  <si>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</si>
  <si>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</si>
  <si>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</si>
  <si>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</si>
  <si>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</si>
  <si>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</si>
  <si>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</si>
  <si>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</si>
  <si>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</si>
  <si>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</si>
  <si>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</si>
  <si>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</si>
  <si>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</si>
  <si>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</si>
  <si>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</si>
  <si>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</si>
  <si>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</si>
  <si>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</si>
  <si>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</si>
  <si>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</si>
  <si>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</si>
  <si>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</si>
  <si>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</si>
  <si>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</si>
  <si>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</si>
  <si>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</si>
  <si>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</si>
  <si>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</si>
  <si>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</si>
  <si>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</si>
  <si>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</si>
  <si>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</si>
  <si>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</si>
  <si>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</si>
  <si>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</si>
  <si>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</si>
  <si>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</si>
  <si>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</si>
  <si>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</si>
  <si>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</si>
  <si>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</si>
  <si>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</si>
  <si>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</si>
  <si>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</si>
  <si>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</si>
  <si>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</si>
  <si>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</si>
  <si>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</si>
  <si>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</si>
  <si>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</si>
  <si>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</si>
  <si>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</si>
  <si>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</si>
  <si>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</si>
  <si>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</si>
  <si>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</si>
  <si>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</si>
  <si>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</si>
  <si>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</si>
  <si>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</si>
  <si>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</si>
  <si>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</si>
  <si>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</si>
  <si>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</si>
  <si>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</si>
  <si>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</si>
  <si>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</si>
  <si>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</si>
  <si>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</si>
  <si>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</si>
  <si>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</si>
  <si>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</si>
  <si>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</si>
  <si>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</si>
  <si>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</si>
  <si>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</si>
  <si>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</si>
  <si>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</si>
  <si>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</si>
  <si>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</si>
  <si>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</si>
  <si>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</si>
  <si>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</si>
  <si>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</si>
  <si>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</si>
  <si>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</si>
  <si>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</si>
  <si>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</si>
  <si>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</si>
  <si>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</si>
  <si>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</si>
  <si>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</si>
  <si>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</si>
  <si>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</si>
  <si>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</si>
  <si>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</si>
  <si>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</si>
  <si>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</si>
  <si>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</si>
  <si>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</si>
  <si>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</si>
  <si>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</si>
  <si>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</si>
  <si>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</si>
  <si>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</si>
  <si>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</si>
  <si>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</si>
  <si>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</si>
  <si>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</si>
  <si>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</si>
  <si>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</si>
  <si>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</si>
  <si>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</si>
  <si>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</si>
  <si>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</si>
  <si>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</si>
  <si>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</si>
  <si>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</si>
  <si>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</si>
  <si>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</si>
  <si>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</si>
  <si>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</si>
  <si>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</si>
  <si>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</si>
  <si>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</si>
  <si>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</si>
  <si>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</si>
  <si>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</si>
  <si>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</si>
  <si>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</si>
  <si>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</si>
  <si>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</si>
  <si>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</si>
  <si>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</si>
  <si>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</si>
  <si>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</si>
  <si>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</si>
  <si>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</si>
  <si>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</si>
  <si>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</si>
  <si>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</si>
  <si>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</si>
  <si>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</si>
  <si>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</si>
  <si>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</si>
  <si>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</si>
  <si>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</si>
  <si>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</si>
  <si>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</si>
  <si>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</si>
  <si>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</si>
  <si>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</si>
  <si>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</si>
  <si>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</si>
  <si>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</si>
  <si>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</si>
  <si>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</si>
  <si>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</si>
  <si>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</si>
  <si>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</si>
  <si>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</si>
  <si>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</si>
  <si>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</si>
  <si>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</si>
  <si>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</si>
  <si>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</si>
  <si>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</si>
  <si>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</si>
  <si>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</si>
  <si>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</si>
  <si>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</si>
  <si>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</si>
  <si>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</si>
  <si>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</si>
  <si>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</si>
  <si>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</si>
  <si>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</si>
  <si>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</si>
  <si>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</si>
  <si>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</si>
  <si>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</si>
  <si>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</si>
  <si>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</si>
  <si>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</si>
  <si>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</si>
  <si>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</si>
  <si>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</si>
  <si>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</si>
  <si>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</si>
  <si>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</si>
  <si>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</si>
  <si>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</si>
  <si>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</si>
  <si>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</si>
  <si>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</si>
  <si>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</si>
  <si>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</si>
  <si>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</si>
  <si>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</si>
  <si>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</si>
  <si>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</si>
  <si>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</si>
  <si>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</si>
  <si>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</si>
  <si>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</si>
  <si>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</si>
  <si>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</si>
  <si>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</si>
  <si>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</si>
  <si>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</si>
  <si>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</si>
  <si>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</si>
  <si>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</si>
  <si>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</si>
  <si>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</si>
  <si>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</si>
  <si>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</si>
  <si>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</si>
  <si>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</si>
  <si>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</si>
  <si>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</si>
  <si>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</si>
  <si>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</si>
  <si>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</si>
  <si>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</si>
  <si>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</si>
  <si>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</si>
  <si>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</si>
  <si>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</si>
  <si>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</si>
  <si>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</si>
  <si>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</si>
  <si>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</si>
  <si>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</si>
  <si>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</si>
  <si>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</si>
  <si>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</si>
  <si>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</si>
  <si>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</si>
  <si>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</si>
  <si>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</si>
  <si>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</si>
  <si>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</si>
  <si>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</si>
  <si>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</si>
  <si>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</si>
  <si>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</si>
  <si>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</si>
  <si>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</si>
  <si>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</si>
  <si>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</si>
  <si>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</si>
  <si>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</si>
  <si>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</si>
  <si>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</si>
  <si>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</si>
  <si>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</si>
  <si>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</si>
  <si>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</si>
  <si>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</si>
  <si>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</si>
  <si>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</si>
  <si>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</si>
  <si>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</si>
  <si>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</si>
  <si>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</si>
  <si>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</si>
  <si>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</si>
  <si>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</si>
  <si>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</si>
  <si>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</si>
  <si>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</si>
  <si>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</si>
  <si>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</si>
  <si>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</si>
  <si>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</si>
  <si>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</si>
  <si>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</si>
  <si>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</si>
  <si>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</si>
  <si>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</si>
  <si>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</si>
  <si>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</si>
  <si>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</si>
  <si>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</si>
  <si>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</si>
  <si>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</si>
  <si>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</si>
  <si>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</si>
  <si>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</si>
  <si>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</si>
  <si>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</si>
  <si>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</si>
  <si>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</si>
  <si>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</si>
  <si>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</si>
  <si>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</si>
  <si>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</si>
  <si>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</si>
  <si>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</si>
  <si>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</si>
  <si>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</si>
  <si>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</si>
  <si>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</si>
  <si>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</si>
  <si>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</si>
  <si>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</si>
  <si>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</si>
  <si>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</si>
  <si>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</si>
  <si>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</si>
  <si>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</si>
  <si>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</si>
  <si>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</si>
  <si>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</si>
  <si>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</si>
  <si>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</si>
  <si>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</si>
  <si>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</si>
  <si>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</si>
  <si>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</si>
  <si>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</si>
  <si>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</si>
  <si>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</si>
  <si>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</si>
  <si>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</si>
  <si>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</si>
  <si>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</si>
  <si>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</si>
  <si>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</si>
  <si>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</si>
  <si>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</si>
  <si>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</si>
  <si>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</si>
  <si>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</si>
  <si>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</si>
  <si>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</si>
  <si>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</si>
  <si>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</si>
  <si>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</si>
  <si>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</si>
  <si>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</si>
  <si>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</si>
  <si>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</si>
  <si>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</si>
  <si>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</si>
  <si>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</si>
  <si>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</si>
  <si>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</si>
  <si>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</si>
  <si>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</si>
  <si>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</si>
  <si>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</si>
  <si>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</si>
  <si>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</si>
  <si>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</si>
  <si>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</si>
  <si>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</si>
  <si>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</si>
  <si>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</si>
  <si>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</si>
  <si>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</si>
  <si>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</si>
  <si>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</si>
  <si>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</si>
  <si>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</si>
  <si>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</si>
  <si>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</si>
  <si>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</si>
  <si>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</si>
  <si>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</si>
  <si>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</si>
  <si>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</si>
  <si>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</si>
  <si>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</si>
  <si>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</si>
  <si>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</si>
  <si>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</si>
  <si>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</si>
  <si>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</si>
  <si>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</si>
  <si>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</si>
  <si>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</si>
  <si>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</si>
  <si>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</si>
  <si>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</si>
  <si>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</si>
  <si>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</si>
  <si>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</si>
  <si>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</si>
  <si>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</si>
  <si>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</si>
  <si>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</si>
  <si>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</si>
  <si>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</si>
  <si>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</si>
  <si>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</si>
  <si>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</si>
  <si>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</si>
  <si>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</si>
  <si>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</si>
  <si>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</si>
  <si>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</si>
  <si>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</si>
  <si>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</si>
  <si>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</si>
  <si>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</si>
  <si>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</si>
  <si>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</si>
  <si>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</si>
  <si>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</si>
  <si>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</si>
  <si>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</si>
  <si>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</si>
  <si>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</si>
  <si>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</si>
  <si>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</si>
  <si>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</si>
  <si>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</si>
  <si>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</si>
  <si>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</si>
  <si>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</si>
  <si>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</si>
  <si>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</si>
  <si>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</si>
  <si>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</si>
  <si>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</si>
  <si>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</si>
  <si>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</si>
  <si>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</si>
  <si>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</si>
  <si>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</si>
  <si>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</si>
  <si>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</si>
  <si>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</si>
  <si>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</si>
  <si>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</si>
  <si>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</si>
  <si>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</si>
  <si>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</si>
  <si>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</si>
  <si>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</si>
  <si>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</si>
  <si>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</si>
  <si>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</si>
  <si>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</si>
  <si>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</si>
  <si>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</si>
  <si>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</si>
  <si>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</si>
  <si>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</si>
  <si>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</si>
  <si>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</si>
  <si>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</si>
  <si>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</si>
  <si>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</si>
  <si>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</si>
  <si>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</si>
  <si>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</si>
  <si>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</si>
  <si>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</si>
  <si>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</si>
  <si>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</si>
  <si>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</si>
  <si>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</si>
  <si>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</si>
  <si>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</si>
  <si>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</si>
  <si>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</si>
  <si>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</si>
  <si>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</si>
  <si>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</si>
  <si>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</si>
  <si>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</si>
  <si>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</si>
  <si>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</si>
  <si>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</si>
  <si>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</si>
  <si>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</si>
  <si>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</si>
  <si>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</si>
  <si>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</si>
  <si>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</si>
  <si>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</si>
  <si>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</si>
  <si>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</si>
  <si>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</si>
  <si>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</si>
  <si>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</si>
  <si>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</si>
  <si>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</si>
  <si>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</si>
  <si>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</si>
  <si>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</si>
  <si>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</si>
  <si>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</si>
  <si>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</si>
  <si>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</si>
  <si>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</si>
  <si>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</si>
  <si>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</si>
  <si>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</si>
  <si>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</si>
  <si>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</si>
  <si>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</si>
  <si>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</si>
  <si>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</si>
  <si>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</si>
  <si>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</si>
  <si>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</si>
  <si>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</si>
  <si>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</si>
  <si>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</si>
  <si>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</si>
  <si>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</si>
  <si>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</si>
  <si>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</si>
  <si>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</si>
  <si>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</si>
  <si>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</si>
  <si>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</si>
  <si>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</si>
  <si>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</si>
  <si>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</si>
  <si>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</si>
  <si>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</si>
  <si>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</si>
  <si>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</si>
  <si>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</si>
  <si>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</si>
  <si>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</si>
  <si>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</si>
  <si>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</si>
  <si>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</si>
  <si>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</si>
  <si>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</si>
  <si>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</si>
  <si>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</si>
  <si>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</si>
  <si>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</si>
  <si>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</si>
  <si>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</si>
  <si>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</si>
  <si>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</si>
  <si>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</si>
  <si>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</si>
  <si>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</si>
  <si>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</si>
  <si>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</si>
  <si>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</si>
  <si>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</si>
  <si>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</si>
  <si>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</si>
  <si>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</si>
  <si>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</si>
  <si>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</si>
  <si>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</si>
  <si>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</si>
  <si>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</si>
  <si>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</si>
  <si>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</si>
  <si>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</si>
  <si>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</si>
  <si>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</si>
  <si>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</si>
  <si>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</si>
  <si>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</si>
  <si>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</si>
  <si>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</si>
  <si>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</si>
  <si>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</si>
  <si>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</si>
  <si>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</si>
  <si>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</si>
  <si>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</si>
  <si>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</si>
  <si>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</si>
  <si>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</si>
  <si>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</si>
  <si>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</si>
  <si>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</si>
  <si>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</si>
  <si>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</si>
  <si>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</si>
  <si>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</si>
  <si>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</si>
  <si>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</si>
  <si>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</si>
  <si>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</si>
  <si>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</si>
  <si>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</si>
  <si>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</si>
  <si>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</si>
  <si>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</si>
  <si>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</si>
  <si>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</si>
  <si>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</si>
  <si>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</si>
  <si>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</si>
  <si>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</si>
  <si>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</si>
  <si>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</si>
  <si>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</si>
  <si>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</si>
  <si>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</si>
  <si>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</si>
  <si>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</si>
  <si>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</si>
  <si>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</si>
  <si>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</si>
  <si>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</si>
  <si>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</si>
  <si>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</si>
  <si>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</si>
  <si>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</si>
  <si>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</si>
  <si>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</si>
  <si>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</si>
  <si>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</si>
  <si>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</si>
  <si>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</si>
  <si>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</si>
  <si>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</si>
  <si>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</si>
  <si>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</si>
  <si>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</si>
  <si>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</si>
  <si>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</si>
  <si>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</si>
  <si>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</si>
  <si>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</si>
  <si>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</si>
  <si>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</si>
  <si>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</si>
  <si>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</si>
  <si>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</si>
  <si>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</si>
  <si>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</si>
  <si>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</si>
  <si>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</si>
  <si>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</si>
  <si>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</si>
  <si>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</si>
  <si>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</si>
  <si>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</si>
  <si>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</si>
  <si>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</si>
  <si>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</si>
  <si>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</si>
  <si>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</si>
  <si>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</si>
  <si>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</si>
  <si>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</si>
  <si>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</si>
  <si>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</si>
  <si>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</si>
  <si>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</si>
  <si>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</si>
  <si>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</si>
  <si>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</si>
  <si>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</si>
  <si>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</si>
  <si>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</si>
  <si>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</si>
  <si>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</si>
  <si>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</si>
  <si>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</si>
  <si>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</si>
  <si>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</si>
  <si>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</si>
  <si>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</si>
  <si>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</si>
  <si>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</si>
  <si>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</si>
  <si>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</si>
  <si>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</si>
  <si>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</si>
  <si>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</si>
  <si>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</si>
  <si>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</si>
  <si>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</si>
  <si>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</si>
  <si>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</si>
  <si>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</si>
  <si>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</si>
  <si>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</si>
  <si>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</si>
  <si>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</si>
  <si>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</si>
  <si>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</si>
  <si>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</si>
  <si>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</si>
  <si>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</si>
  <si>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</si>
  <si>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</si>
  <si>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</si>
  <si>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</si>
  <si>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</si>
  <si>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</si>
  <si>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</si>
  <si>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</si>
  <si>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</si>
  <si>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</si>
  <si>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</si>
  <si>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</si>
  <si>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</si>
  <si>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</si>
  <si>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</si>
  <si>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</si>
  <si>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</si>
  <si>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</si>
  <si>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</si>
  <si>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</si>
  <si>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</si>
  <si>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</si>
  <si>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</si>
  <si>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</si>
  <si>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</si>
  <si>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</si>
  <si>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</si>
  <si>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</si>
  <si>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</si>
  <si>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</si>
  <si>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</si>
  <si>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</si>
  <si>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</si>
  <si>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</si>
  <si>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</si>
  <si>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</si>
  <si>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</si>
  <si>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</si>
  <si>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</si>
  <si>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</si>
  <si>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</si>
  <si>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</si>
  <si>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</si>
  <si>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</si>
  <si>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</si>
  <si>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</si>
  <si>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</si>
  <si>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</si>
  <si>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</si>
  <si>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</si>
  <si>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</si>
  <si>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</si>
  <si>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</si>
  <si>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</si>
  <si>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</si>
  <si>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</si>
  <si>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</si>
  <si>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</si>
  <si>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</si>
  <si>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</si>
  <si>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</si>
  <si>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</si>
  <si>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</si>
  <si>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</si>
  <si>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</si>
  <si>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</si>
  <si>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</si>
  <si>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</si>
  <si>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</si>
  <si>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</si>
  <si>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</si>
  <si>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</si>
  <si>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</si>
  <si>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</si>
  <si>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</si>
  <si>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</si>
  <si>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</si>
  <si>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</si>
  <si>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</si>
  <si>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</si>
  <si>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</si>
  <si>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</si>
  <si>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</si>
  <si>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</si>
  <si>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</si>
  <si>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</si>
  <si>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</si>
  <si>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</si>
  <si>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</si>
  <si>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</si>
  <si>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</si>
  <si>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</si>
  <si>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</si>
  <si>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</si>
  <si>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</si>
  <si>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</si>
  <si>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</si>
  <si>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</si>
  <si>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</si>
  <si>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</si>
  <si>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</si>
  <si>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</si>
  <si>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</si>
  <si>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</si>
  <si>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</si>
  <si>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</si>
  <si>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</si>
  <si>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</si>
  <si>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</si>
  <si>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</si>
  <si>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</si>
  <si>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</si>
  <si>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</si>
  <si>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</si>
  <si>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</si>
  <si>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</si>
  <si>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</si>
  <si>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</si>
  <si>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</si>
  <si>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</si>
  <si>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</si>
  <si>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</si>
  <si>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</si>
  <si>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</si>
  <si>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</si>
  <si>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</si>
  <si>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</si>
  <si>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</si>
  <si>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</si>
  <si>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</si>
  <si>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</si>
  <si>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</si>
  <si>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</si>
  <si>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</si>
  <si>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</si>
  <si>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</si>
  <si>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</si>
  <si>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</si>
  <si>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</si>
  <si>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</si>
  <si>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</si>
  <si>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</si>
  <si>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</si>
  <si>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</si>
  <si>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</si>
  <si>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</si>
  <si>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</si>
  <si>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</si>
  <si>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</si>
  <si>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</si>
  <si>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</si>
  <si>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</si>
  <si>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</si>
  <si>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</si>
  <si>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</si>
  <si>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</si>
  <si>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</si>
  <si>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</si>
  <si>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</si>
  <si>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</si>
  <si>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</si>
  <si>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</si>
  <si>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</si>
  <si>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</si>
  <si>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</si>
  <si>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</si>
  <si>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</si>
  <si>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</si>
  <si>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</si>
  <si>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</si>
  <si>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</si>
  <si>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</si>
  <si>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</si>
  <si>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</si>
  <si>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</si>
  <si>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</si>
  <si>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</si>
  <si>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</si>
  <si>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</si>
  <si>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</si>
  <si>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</si>
  <si>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</si>
  <si>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</si>
  <si>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</si>
  <si>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</si>
  <si>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</si>
  <si>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</si>
  <si>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</si>
  <si>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</si>
  <si>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</si>
  <si>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</si>
  <si>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</si>
  <si>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</si>
  <si>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</si>
  <si>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</si>
  <si>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</si>
  <si>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</si>
  <si>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</si>
  <si>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</si>
  <si>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</si>
  <si>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</si>
  <si>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</si>
  <si>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</si>
  <si>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</si>
  <si>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</si>
  <si>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</si>
  <si>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</si>
  <si>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</si>
  <si>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</si>
  <si>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</si>
  <si>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</si>
  <si>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</si>
  <si>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</si>
  <si>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</si>
  <si>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</si>
  <si>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</si>
  <si>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</si>
  <si>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</si>
  <si>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</si>
  <si>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</si>
  <si>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</si>
  <si>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</si>
  <si>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</si>
  <si>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</si>
  <si>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</si>
  <si>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</si>
  <si>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</si>
  <si>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</si>
  <si>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</si>
  <si>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</si>
  <si>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</si>
  <si>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</si>
  <si>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</si>
  <si>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</si>
  <si>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</si>
  <si>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</si>
  <si>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</si>
  <si>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</si>
  <si>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</si>
  <si>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</si>
  <si>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</si>
  <si>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</si>
  <si>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</si>
  <si>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</si>
  <si>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</si>
  <si>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</si>
  <si>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</si>
  <si>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</si>
  <si>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</si>
  <si>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</si>
  <si>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</si>
  <si>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</si>
  <si>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</si>
  <si>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</si>
  <si>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</si>
  <si>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</si>
  <si>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</si>
  <si>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</si>
  <si>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</si>
  <si>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</si>
  <si>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</si>
  <si>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</si>
  <si>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</si>
  <si>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</si>
  <si>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</si>
  <si>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</si>
  <si>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</si>
  <si>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</si>
  <si>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</si>
  <si>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</si>
  <si>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</si>
  <si>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</si>
  <si>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</si>
  <si>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</si>
  <si>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</si>
  <si>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</si>
  <si>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</si>
  <si>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</si>
  <si>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</si>
  <si>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</si>
  <si>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</si>
  <si>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</si>
  <si>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</si>
  <si>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</si>
  <si>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</si>
  <si>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</si>
  <si>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</si>
  <si>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</si>
  <si>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</si>
  <si>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</si>
  <si>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</si>
  <si>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</si>
  <si>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</si>
  <si>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</si>
  <si>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</si>
  <si>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</si>
  <si>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</si>
  <si>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</si>
  <si>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</si>
  <si>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</si>
  <si>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</si>
  <si>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</si>
  <si>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</si>
  <si>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</si>
  <si>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</si>
  <si>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</si>
  <si>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</si>
  <si>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</si>
  <si>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</si>
  <si>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</si>
  <si>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</si>
  <si>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</si>
  <si>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</si>
  <si>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</si>
  <si>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</si>
  <si>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</si>
  <si>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</si>
  <si>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</si>
  <si>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</si>
  <si>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</si>
  <si>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</si>
  <si>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</si>
  <si>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</si>
  <si>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</si>
  <si>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</si>
  <si>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</si>
  <si>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</si>
  <si>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</si>
  <si>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</si>
  <si>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</si>
  <si>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</si>
  <si>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</si>
  <si>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</si>
  <si>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</si>
  <si>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</si>
  <si>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</si>
  <si>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</si>
  <si>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</si>
  <si>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</si>
  <si>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</si>
  <si>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</si>
  <si>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</si>
  <si>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</si>
  <si>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</si>
  <si>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</si>
  <si>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</si>
  <si>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</si>
  <si>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</si>
  <si>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</si>
  <si>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</si>
  <si>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</si>
  <si>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</si>
  <si>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</si>
  <si>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</si>
  <si>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</si>
  <si>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</si>
  <si>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</si>
  <si>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</si>
  <si>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</si>
  <si>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</si>
  <si>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</si>
  <si>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</si>
  <si>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</si>
  <si>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</si>
  <si>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</si>
  <si>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</si>
  <si>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</si>
  <si>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</si>
  <si>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</si>
  <si>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</si>
  <si>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</si>
  <si>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</si>
  <si>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</si>
  <si>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</si>
  <si>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</si>
  <si>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</si>
  <si>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</si>
  <si>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</si>
  <si>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</si>
  <si>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</si>
  <si>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</si>
  <si>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</si>
  <si>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</si>
  <si>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</si>
  <si>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</si>
  <si>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</si>
  <si>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</si>
  <si>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</si>
  <si>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</si>
  <si>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</si>
  <si>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</si>
  <si>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</si>
  <si>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</si>
  <si>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</si>
  <si>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</si>
  <si>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</si>
  <si>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</si>
  <si>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</si>
  <si>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</si>
  <si>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</si>
  <si>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</si>
  <si>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</si>
  <si>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</si>
  <si>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</si>
  <si>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</si>
  <si>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</si>
  <si>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</si>
  <si>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</si>
  <si>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</si>
  <si>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</si>
  <si>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</si>
  <si>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</si>
  <si>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</si>
  <si>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</si>
  <si>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</si>
  <si>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</si>
  <si>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</si>
  <si>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</si>
  <si>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</si>
  <si>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</si>
  <si>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</si>
  <si>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</si>
  <si>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</si>
  <si>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</si>
  <si>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</si>
  <si>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</si>
  <si>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</si>
  <si>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</si>
  <si>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</si>
  <si>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</si>
  <si>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</si>
  <si>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</si>
  <si>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</si>
  <si>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</si>
  <si>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</si>
  <si>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</si>
  <si>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</si>
  <si>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</si>
  <si>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</si>
  <si>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</si>
  <si>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</si>
  <si>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</si>
  <si>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</si>
  <si>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</si>
  <si>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</si>
  <si>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</si>
  <si>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</si>
  <si>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</si>
  <si>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</si>
  <si>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</si>
  <si>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</si>
  <si>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</si>
  <si>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</si>
  <si>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</si>
  <si>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</si>
  <si>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</si>
  <si>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</si>
  <si>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</si>
  <si>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</si>
  <si>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</si>
  <si>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</si>
  <si>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</si>
  <si>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</si>
  <si>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</si>
  <si>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</si>
  <si>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</si>
  <si>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</si>
  <si>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</si>
  <si>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</si>
  <si>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</si>
  <si>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</si>
  <si>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</si>
  <si>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</si>
  <si>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</si>
  <si>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</si>
  <si>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</si>
  <si>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</si>
  <si>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</si>
  <si>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</si>
  <si>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</si>
  <si>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</si>
  <si>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</si>
  <si>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</si>
  <si>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</si>
  <si>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</si>
  <si>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</si>
  <si>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</si>
  <si>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</si>
  <si>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</si>
  <si>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</si>
  <si>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</si>
  <si>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</si>
  <si>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</si>
  <si>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</si>
  <si>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</si>
  <si>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</si>
  <si>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</si>
  <si>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</si>
  <si>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</si>
  <si>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</si>
  <si>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</si>
  <si>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</si>
  <si>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</si>
  <si>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</si>
  <si>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</si>
  <si>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</si>
  <si>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</si>
  <si>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</si>
  <si>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</si>
  <si>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</si>
  <si>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</si>
  <si>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</si>
  <si>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</si>
  <si>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</si>
  <si>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</si>
  <si>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</si>
  <si>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</si>
  <si>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</si>
  <si>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</si>
  <si>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</si>
  <si>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</si>
  <si>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</si>
  <si>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</si>
  <si>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</si>
  <si>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</si>
  <si>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</si>
  <si>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</si>
  <si>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</si>
  <si>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</si>
  <si>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</si>
  <si>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</si>
  <si>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</si>
  <si>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</si>
  <si>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</si>
  <si>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</si>
  <si>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</si>
  <si>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</si>
  <si>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</si>
  <si>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</si>
  <si>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</si>
  <si>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</si>
  <si>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</si>
  <si>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</si>
  <si>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</si>
  <si>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</si>
  <si>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</si>
  <si>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</si>
  <si>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</si>
  <si>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</si>
  <si>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</si>
  <si>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</si>
  <si>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</si>
  <si>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</si>
  <si>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</si>
  <si>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</si>
  <si>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</si>
  <si>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</si>
  <si>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</si>
  <si>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</si>
  <si>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</si>
  <si>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</si>
  <si>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</si>
  <si>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</si>
  <si>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</si>
  <si>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</si>
  <si>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</si>
  <si>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</si>
  <si>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</si>
  <si>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</si>
  <si>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</si>
  <si>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</si>
  <si>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</si>
  <si>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</si>
  <si>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</si>
  <si>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</si>
  <si>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</si>
  <si>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</si>
  <si>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</si>
  <si>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</si>
  <si>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</si>
  <si>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</si>
  <si>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</si>
  <si>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</si>
  <si>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</si>
  <si>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</si>
  <si>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</si>
  <si>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</si>
  <si>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</si>
  <si>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</si>
  <si>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</si>
  <si>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</si>
  <si>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</si>
  <si>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</si>
  <si>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</si>
  <si>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</si>
  <si>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</si>
  <si>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</si>
  <si>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</si>
  <si>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</si>
  <si>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</si>
  <si>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</si>
  <si>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</si>
  <si>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</si>
  <si>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</si>
  <si>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</si>
  <si>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</si>
  <si>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</si>
  <si>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</si>
  <si>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</si>
  <si>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</si>
  <si>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</si>
  <si>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</si>
  <si>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</si>
  <si>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</si>
  <si>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</si>
  <si>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</si>
  <si>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</si>
  <si>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</si>
  <si>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</si>
  <si>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</si>
  <si>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</si>
  <si>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</si>
  <si>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</si>
  <si>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</si>
  <si>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</si>
  <si>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</si>
  <si>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</si>
  <si>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</si>
  <si>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</si>
  <si>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</si>
  <si>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</si>
  <si>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</si>
  <si>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</si>
  <si>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</si>
  <si>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</si>
  <si>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</si>
  <si>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</si>
  <si>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</si>
  <si>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</si>
  <si>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</si>
  <si>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</si>
  <si>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</si>
  <si>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</si>
  <si>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</si>
  <si>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</si>
  <si>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</si>
  <si>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</si>
  <si>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</si>
  <si>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</si>
  <si>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</si>
  <si>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</si>
  <si>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</si>
  <si>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</si>
  <si>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</si>
  <si>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</si>
  <si>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</si>
  <si>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</si>
  <si>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</si>
  <si>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</si>
  <si>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</si>
  <si>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</si>
  <si>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</si>
  <si>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</si>
  <si>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</si>
  <si>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</si>
  <si>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</si>
  <si>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</si>
  <si>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</si>
  <si>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</si>
  <si>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</si>
  <si>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</si>
  <si>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</si>
  <si>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</si>
  <si>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</si>
  <si>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</si>
  <si>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</si>
  <si>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</si>
  <si>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</si>
  <si>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</si>
  <si>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</si>
  <si>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</si>
  <si>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</si>
  <si>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</si>
  <si>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</si>
  <si>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</si>
  <si>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</si>
  <si>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</si>
  <si>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</si>
  <si>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</si>
  <si>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</si>
  <si>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</si>
  <si>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</si>
  <si>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</si>
  <si>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</si>
  <si>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</si>
  <si>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</si>
  <si>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</si>
  <si>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</si>
  <si>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</si>
  <si>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</si>
  <si>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</si>
  <si>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</si>
  <si>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</si>
  <si>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</si>
  <si>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</si>
  <si>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</si>
  <si>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</si>
  <si>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</si>
  <si>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</si>
  <si>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</si>
  <si>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</si>
  <si>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</si>
  <si>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</si>
  <si>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</si>
  <si>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</si>
  <si>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</si>
  <si>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</si>
  <si>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</si>
  <si>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</si>
  <si>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</si>
  <si>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</si>
  <si>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</si>
  <si>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</si>
  <si>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</si>
  <si>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</si>
  <si>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</si>
  <si>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</si>
  <si>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</si>
  <si>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</si>
  <si>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</si>
  <si>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</si>
  <si>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</si>
  <si>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</si>
  <si>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</si>
  <si>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</si>
  <si>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</si>
  <si>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</si>
  <si>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</si>
  <si>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</si>
  <si>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</si>
  <si>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</si>
  <si>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</si>
  <si>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</si>
  <si>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</si>
  <si>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</si>
  <si>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</si>
  <si>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</si>
  <si>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</si>
  <si>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</si>
  <si>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</si>
  <si>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</si>
  <si>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</si>
  <si>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</si>
  <si>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</si>
  <si>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</si>
  <si>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</si>
  <si>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</si>
  <si>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</si>
  <si>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</si>
  <si>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</si>
  <si>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</si>
  <si>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</si>
  <si>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</si>
  <si>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</si>
  <si>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</si>
  <si>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</si>
  <si>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</si>
  <si>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</si>
  <si>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</si>
  <si>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</si>
  <si>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</si>
  <si>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</si>
  <si>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</si>
  <si>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</si>
  <si>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</si>
  <si>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</si>
  <si>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</si>
  <si>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</si>
  <si>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</si>
  <si>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</si>
  <si>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</si>
  <si>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</si>
  <si>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</si>
  <si>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</si>
  <si>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</si>
  <si>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</si>
  <si>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</si>
  <si>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</si>
  <si>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</si>
  <si>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</si>
  <si>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</si>
  <si>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</si>
  <si>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</si>
  <si>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</si>
  <si>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</si>
  <si>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</si>
  <si>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</si>
  <si>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</si>
  <si>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</si>
  <si>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</si>
  <si>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</si>
  <si>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</si>
  <si>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</si>
  <si>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</si>
  <si>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</si>
  <si>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</si>
  <si>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</si>
  <si>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</si>
  <si>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</si>
  <si>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</si>
  <si>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</si>
  <si>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</si>
  <si>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</si>
  <si>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</si>
  <si>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</si>
  <si>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</si>
  <si>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</si>
  <si>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</si>
  <si>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</si>
  <si>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</si>
  <si>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</si>
  <si>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</si>
  <si>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</si>
  <si>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</si>
  <si>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</si>
  <si>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</si>
  <si>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</si>
  <si>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</si>
  <si>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</si>
  <si>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</si>
  <si>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</si>
  <si>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</si>
  <si>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</si>
  <si>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</si>
  <si>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</si>
  <si>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</si>
  <si>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</si>
  <si>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</si>
  <si>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</si>
  <si>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</si>
  <si>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</si>
  <si>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</si>
  <si>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</si>
  <si>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</si>
  <si>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</si>
  <si>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</si>
  <si>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</si>
  <si>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</si>
  <si>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</si>
  <si>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</si>
  <si>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</si>
  <si>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</si>
  <si>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</si>
  <si>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</si>
  <si>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</si>
  <si>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</si>
  <si>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</si>
  <si>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</si>
  <si>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</si>
  <si>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</si>
  <si>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</si>
  <si>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</si>
  <si>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</si>
  <si>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</si>
  <si>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</si>
  <si>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</si>
  <si>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</si>
  <si>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</si>
  <si>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</si>
  <si>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</si>
  <si>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</si>
  <si>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</si>
  <si>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</si>
  <si>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</si>
  <si>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</si>
  <si>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</si>
  <si>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</si>
  <si>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</si>
  <si>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</si>
  <si>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</si>
  <si>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</si>
  <si>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</si>
  <si>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</si>
  <si>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</si>
  <si>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</si>
  <si>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</si>
  <si>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</si>
  <si>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</si>
  <si>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</si>
  <si>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</si>
  <si>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</si>
  <si>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</si>
  <si>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</si>
  <si>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</si>
  <si>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</si>
  <si>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</si>
  <si>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</si>
  <si>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</si>
  <si>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</si>
  <si>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</si>
  <si>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</si>
  <si>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</si>
  <si>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</si>
  <si>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</si>
  <si>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</si>
  <si>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</si>
  <si>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</si>
  <si>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</si>
  <si>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</si>
  <si>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</si>
  <si>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</si>
  <si>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</si>
  <si>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</si>
  <si>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</si>
  <si>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</si>
  <si>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</si>
  <si>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</si>
  <si>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</si>
  <si>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</si>
  <si>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</si>
  <si>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</si>
  <si>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</si>
  <si>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</si>
  <si>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</si>
  <si>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</si>
  <si>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</si>
  <si>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</si>
  <si>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</si>
  <si>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</si>
  <si>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</si>
  <si>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</si>
  <si>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</si>
  <si>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</si>
  <si>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</si>
  <si>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</si>
  <si>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</si>
  <si>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</si>
  <si>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</si>
  <si>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</si>
  <si>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</si>
  <si>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</si>
  <si>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</si>
  <si>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</si>
  <si>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</si>
  <si>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</si>
  <si>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</si>
  <si>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</si>
  <si>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</si>
  <si>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</si>
  <si>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</si>
  <si>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</si>
  <si>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</si>
  <si>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</si>
  <si>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</si>
  <si>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</si>
  <si>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</si>
  <si>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</si>
  <si>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</si>
  <si>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</si>
  <si>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</si>
  <si>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</si>
  <si>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</si>
  <si>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</si>
  <si>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</si>
  <si>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</si>
  <si>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</si>
  <si>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</si>
  <si>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</si>
  <si>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</si>
  <si>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</si>
  <si>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</si>
  <si>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</si>
  <si>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</si>
  <si>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</si>
  <si>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</si>
  <si>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</si>
  <si>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</si>
  <si>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</si>
  <si>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</si>
  <si>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</si>
  <si>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</si>
  <si>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</si>
  <si>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</si>
  <si>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</si>
  <si>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</si>
  <si>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</si>
  <si>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</si>
  <si>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</si>
  <si>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</si>
  <si>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</si>
  <si>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</si>
  <si>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</si>
  <si>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</si>
  <si>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</si>
  <si>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</si>
  <si>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</si>
  <si>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</si>
  <si>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</si>
  <si>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</si>
  <si>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</si>
  <si>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</si>
  <si>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</si>
  <si>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</si>
  <si>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</si>
  <si>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</si>
  <si>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</si>
  <si>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</si>
  <si>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</si>
  <si>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</si>
  <si>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</si>
  <si>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</si>
  <si>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</si>
  <si>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</si>
  <si>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</si>
  <si>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</si>
  <si>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</si>
  <si>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</si>
  <si>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</si>
  <si>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</si>
  <si>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</si>
  <si>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</si>
  <si>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</si>
  <si>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</si>
  <si>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</si>
  <si>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</si>
  <si>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</si>
  <si>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</si>
  <si>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</si>
  <si>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</si>
  <si>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</si>
  <si>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</si>
  <si>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</si>
  <si>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</si>
  <si>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</si>
  <si>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</si>
  <si>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</si>
  <si>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</si>
  <si>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</si>
  <si>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</si>
  <si>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</si>
  <si>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</si>
  <si>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</si>
  <si>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</si>
  <si>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</si>
  <si>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</si>
  <si>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</si>
  <si>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</si>
  <si>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</si>
  <si>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</si>
  <si>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</si>
  <si>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</si>
  <si>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</si>
  <si>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</si>
  <si>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</si>
  <si>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</si>
  <si>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</si>
  <si>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</si>
  <si>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</si>
  <si>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</si>
  <si>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</si>
  <si>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</si>
  <si>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</si>
  <si>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</si>
  <si>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</si>
  <si>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</si>
  <si>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</si>
  <si>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</si>
  <si>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</si>
  <si>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</si>
  <si>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</si>
  <si>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</si>
  <si>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</si>
  <si>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</si>
  <si>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</si>
  <si>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</si>
  <si>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</si>
  <si>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</si>
  <si>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</si>
  <si>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</si>
  <si>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</si>
  <si>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</si>
  <si>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</si>
  <si>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</si>
  <si>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</si>
  <si>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</si>
  <si>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</si>
  <si>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</si>
  <si>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</si>
  <si>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</si>
  <si>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</si>
  <si>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</si>
  <si>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</si>
  <si>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</si>
  <si>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</si>
  <si>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</si>
  <si>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</si>
  <si>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</si>
  <si>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</si>
  <si>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</si>
  <si>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</si>
  <si>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</si>
  <si>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</si>
  <si>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</si>
  <si>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</si>
  <si>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</si>
  <si>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</si>
  <si>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</si>
  <si>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</si>
  <si>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</si>
  <si>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</si>
  <si>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</si>
  <si>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</si>
  <si>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</si>
  <si>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</si>
  <si>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</si>
  <si>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</si>
  <si>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</si>
  <si>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</si>
  <si>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</si>
  <si>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</si>
  <si>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</si>
  <si>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</si>
  <si>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</si>
  <si>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</si>
  <si>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</si>
  <si>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</si>
  <si>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</si>
  <si>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</si>
  <si>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</si>
  <si>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</si>
  <si>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</si>
  <si>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</si>
  <si>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</si>
  <si>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</si>
  <si>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</si>
  <si>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</si>
  <si>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</si>
  <si>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</si>
  <si>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</si>
  <si>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</si>
  <si>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</si>
  <si>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</si>
  <si>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</si>
  <si>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</si>
  <si>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</si>
  <si>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</si>
  <si>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</si>
  <si>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</si>
  <si>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</si>
  <si>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</si>
  <si>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</si>
  <si>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</si>
  <si>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</si>
  <si>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</si>
  <si>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</si>
  <si>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</si>
  <si>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</si>
  <si>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</si>
  <si>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</si>
  <si>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</si>
  <si>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</si>
  <si>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</si>
  <si>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</si>
  <si>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</si>
  <si>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</si>
  <si>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</si>
  <si>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</si>
  <si>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</si>
  <si>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</si>
  <si>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</si>
  <si>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</si>
  <si>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</si>
  <si>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</si>
  <si>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</si>
  <si>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</si>
  <si>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</si>
  <si>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</si>
  <si>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</si>
  <si>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</si>
  <si>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</si>
  <si>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</si>
  <si>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</si>
  <si>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</si>
  <si>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</si>
  <si>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</si>
  <si>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</si>
  <si>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</si>
  <si>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</si>
  <si>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</si>
  <si>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</si>
  <si>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</si>
  <si>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</si>
  <si>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</si>
  <si>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</si>
  <si>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</si>
  <si>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</si>
  <si>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</si>
  <si>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</si>
  <si>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</si>
  <si>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</si>
  <si>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</si>
  <si>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</si>
  <si>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</si>
  <si>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</si>
  <si>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</si>
  <si>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</si>
  <si>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</si>
  <si>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</si>
  <si>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</si>
  <si>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</si>
  <si>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</si>
  <si>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</si>
  <si>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</si>
  <si>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</si>
  <si>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</si>
  <si>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</si>
  <si>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</si>
  <si>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</si>
  <si>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</si>
  <si>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</si>
  <si>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</si>
  <si>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</si>
  <si>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</si>
  <si>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</si>
  <si>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</si>
  <si>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</si>
  <si>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</si>
  <si>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</si>
  <si>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</si>
  <si>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</si>
  <si>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</si>
  <si>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</si>
  <si>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</si>
  <si>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</si>
  <si>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</si>
  <si>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</si>
  <si>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</si>
  <si>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</si>
  <si>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</si>
  <si>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</si>
  <si>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</si>
  <si>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</si>
  <si>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</si>
  <si>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</si>
  <si>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</si>
  <si>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</si>
  <si>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</si>
  <si>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</si>
  <si>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</si>
  <si>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</si>
  <si>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</si>
  <si>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</si>
  <si>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</si>
  <si>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</si>
  <si>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</si>
  <si>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</si>
  <si>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</si>
  <si>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</si>
  <si>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</si>
  <si>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</si>
  <si>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</si>
  <si>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</si>
  <si>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</si>
  <si>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</si>
  <si>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</si>
  <si>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</si>
  <si>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</si>
  <si>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</si>
  <si>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</si>
  <si>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</si>
  <si>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</si>
  <si>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</si>
  <si>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</si>
  <si>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</si>
  <si>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</si>
  <si>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</si>
  <si>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</si>
  <si>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</si>
  <si>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</si>
  <si>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</si>
  <si>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</si>
  <si>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</si>
  <si>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</si>
  <si>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</si>
  <si>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</si>
  <si>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</si>
  <si>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</si>
  <si>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</si>
  <si>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</si>
  <si>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</si>
  <si>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</si>
  <si>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</si>
  <si>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</si>
  <si>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</si>
  <si>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</si>
  <si>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</si>
  <si>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</si>
  <si>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</si>
  <si>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</si>
  <si>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</si>
  <si>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</si>
  <si>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</si>
  <si>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</si>
  <si>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</si>
  <si>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</si>
  <si>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</si>
  <si>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</si>
  <si>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</si>
  <si>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</si>
  <si>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</si>
  <si>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</si>
  <si>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</si>
  <si>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</si>
  <si>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</si>
  <si>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</si>
  <si>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</si>
  <si>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</si>
  <si>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</si>
  <si>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</si>
  <si>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</si>
  <si>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</si>
  <si>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</si>
  <si>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</si>
  <si>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</si>
  <si>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</si>
  <si>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</si>
  <si>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</si>
  <si>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</si>
  <si>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</si>
  <si>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</si>
  <si>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</si>
  <si>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</si>
  <si>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</si>
  <si>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</si>
  <si>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</si>
  <si>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</si>
  <si>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</si>
  <si>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</si>
  <si>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</si>
  <si>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</si>
  <si>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</si>
  <si>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</si>
  <si>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</si>
  <si>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</si>
  <si>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</si>
  <si>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</si>
  <si>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</si>
  <si>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</si>
  <si>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</si>
  <si>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</si>
  <si>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</si>
  <si>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</si>
  <si>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</si>
  <si>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</si>
  <si>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</si>
  <si>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</si>
  <si>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</si>
  <si>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</si>
  <si>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</si>
  <si>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</si>
  <si>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</si>
  <si>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</si>
  <si>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</si>
  <si>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</si>
  <si>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</si>
  <si>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</si>
  <si>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</si>
  <si>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</si>
  <si>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</si>
  <si>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</si>
  <si>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</si>
  <si>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</si>
  <si>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</si>
  <si>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</si>
  <si>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</si>
  <si>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</si>
  <si>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</si>
  <si>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</si>
  <si>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</si>
  <si>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</si>
  <si>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</si>
  <si>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</si>
  <si>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</si>
  <si>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</si>
  <si>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</si>
  <si>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</si>
  <si>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</si>
  <si>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</si>
  <si>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</si>
  <si>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</si>
  <si>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</si>
  <si>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</si>
  <si>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</si>
  <si>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</si>
  <si>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</si>
  <si>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</si>
  <si>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</si>
  <si>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</si>
  <si>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</si>
  <si>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</si>
  <si>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</si>
  <si>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</si>
  <si>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</si>
  <si>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</si>
  <si>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</si>
  <si>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</si>
  <si>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</si>
  <si>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</si>
  <si>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</si>
  <si>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</si>
  <si>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</si>
  <si>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</si>
  <si>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</si>
  <si>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</si>
  <si>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</si>
  <si>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</si>
  <si>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</si>
  <si>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</si>
  <si>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</si>
  <si>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</si>
  <si>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</si>
  <si>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</si>
  <si>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</si>
  <si>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</si>
  <si>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</si>
  <si>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</si>
  <si>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</si>
  <si>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</si>
  <si>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</si>
  <si>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</si>
  <si>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</si>
  <si>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</si>
  <si>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</si>
  <si>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</si>
  <si>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</si>
  <si>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</si>
  <si>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</si>
  <si>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</si>
  <si>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</si>
  <si>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</si>
  <si>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</si>
  <si>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</si>
  <si>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</si>
  <si>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</si>
  <si>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</si>
  <si>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</si>
  <si>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</si>
  <si>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</si>
  <si>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</si>
  <si>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</si>
  <si>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</si>
  <si>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</si>
  <si>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</si>
  <si>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</si>
  <si>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</si>
  <si>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</si>
  <si>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</si>
  <si>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</si>
  <si>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</si>
  <si>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</si>
  <si>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</si>
  <si>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</si>
  <si>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</si>
  <si>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</si>
  <si>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</si>
  <si>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</si>
  <si>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</si>
  <si>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</si>
  <si>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</si>
  <si>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</si>
  <si>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</si>
  <si>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</si>
  <si>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</si>
  <si>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</si>
  <si>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</si>
  <si>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</si>
  <si>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</si>
  <si>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</si>
  <si>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</si>
  <si>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</si>
  <si>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</si>
  <si>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</si>
  <si>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</si>
  <si>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</si>
  <si>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</si>
  <si>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</si>
  <si>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</si>
  <si>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</si>
  <si>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</si>
  <si>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</si>
  <si>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</si>
  <si>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</si>
  <si>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</si>
  <si>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</si>
  <si>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</si>
  <si>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</si>
  <si>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</si>
  <si>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</si>
  <si>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</si>
  <si>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</si>
  <si>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</si>
  <si>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</si>
  <si>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</si>
  <si>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</si>
  <si>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</si>
  <si>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</si>
  <si>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</si>
  <si>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</si>
  <si>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</si>
  <si>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</si>
  <si>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</si>
  <si>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</si>
  <si>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</si>
  <si>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</si>
  <si>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</si>
  <si>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</si>
  <si>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</si>
  <si>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</si>
  <si>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</si>
  <si>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</si>
  <si>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</si>
  <si>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</si>
  <si>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</si>
  <si>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</si>
  <si>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</si>
  <si>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</si>
  <si>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</si>
  <si>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</si>
  <si>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</si>
  <si>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</si>
  <si>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</si>
  <si>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</si>
  <si>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</si>
  <si>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</si>
  <si>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</si>
  <si>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</si>
  <si>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</si>
  <si>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</si>
  <si>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</si>
  <si>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</si>
  <si>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</si>
  <si>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</si>
  <si>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</si>
  <si>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</si>
  <si>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</si>
  <si>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</si>
  <si>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</si>
  <si>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</si>
  <si>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</si>
  <si>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</si>
  <si>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</si>
  <si>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</si>
  <si>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</si>
  <si>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</si>
  <si>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</si>
  <si>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</si>
  <si>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</si>
  <si>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</si>
  <si>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</si>
  <si>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</si>
  <si>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</si>
  <si>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</si>
  <si>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</si>
  <si>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</si>
  <si>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</si>
  <si>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</si>
  <si>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</si>
  <si>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</si>
  <si>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</si>
  <si>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</si>
  <si>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</si>
  <si>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</si>
  <si>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</si>
  <si>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</si>
  <si>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</si>
  <si>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</si>
  <si>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</si>
  <si>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</si>
  <si>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</si>
  <si>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</si>
  <si>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</si>
  <si>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</si>
  <si>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</si>
  <si>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</si>
  <si>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</si>
  <si>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</si>
  <si>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</si>
  <si>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</si>
  <si>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</si>
  <si>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</si>
  <si>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</si>
  <si>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</si>
  <si>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</si>
  <si>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</si>
  <si>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</si>
  <si>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</si>
  <si>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</si>
  <si>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</si>
  <si>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</si>
  <si>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</si>
  <si>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</si>
  <si>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</si>
  <si>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</si>
  <si>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</si>
  <si>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</si>
  <si>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</si>
  <si>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</si>
  <si>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</si>
  <si>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</si>
  <si>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</si>
  <si>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</si>
  <si>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</si>
  <si>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</si>
  <si>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</si>
  <si>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</si>
  <si>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</si>
  <si>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</si>
  <si>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</si>
  <si>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</si>
  <si>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</si>
  <si>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</si>
  <si>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</si>
  <si>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</si>
  <si>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</si>
  <si>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</si>
  <si>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</si>
  <si>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</si>
  <si>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</si>
  <si>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</si>
  <si>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</si>
  <si>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</si>
  <si>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</si>
  <si>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</si>
  <si>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</si>
  <si>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</si>
  <si>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</si>
  <si>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</si>
  <si>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</si>
  <si>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</si>
  <si>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</si>
  <si>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</si>
  <si>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</si>
  <si>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</si>
  <si>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</si>
  <si>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</si>
  <si>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</si>
  <si>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</si>
  <si>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</si>
  <si>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</si>
  <si>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</si>
  <si>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</si>
  <si>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</si>
  <si>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</si>
  <si>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</si>
  <si>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</si>
  <si>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</si>
  <si>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</si>
  <si>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</si>
  <si>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</si>
  <si>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</si>
  <si>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</si>
  <si>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</si>
  <si>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</si>
  <si>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</si>
  <si>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</si>
  <si>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</si>
  <si>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</si>
  <si>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</si>
  <si>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</si>
  <si>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</si>
  <si>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</si>
  <si>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</si>
  <si>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</si>
  <si>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</si>
  <si>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</si>
  <si>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</si>
  <si>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</si>
  <si>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</si>
  <si>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</si>
  <si>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</si>
  <si>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</si>
  <si>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</si>
  <si>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</si>
  <si>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</si>
  <si>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</si>
  <si>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</si>
  <si>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</si>
  <si>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</si>
  <si>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</si>
  <si>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</si>
  <si>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</si>
  <si>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</si>
  <si>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</si>
  <si>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</si>
  <si>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</si>
  <si>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</si>
  <si>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</si>
  <si>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</si>
  <si>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</si>
  <si>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</si>
  <si>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</si>
  <si>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</si>
  <si>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</si>
  <si>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</si>
  <si>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</si>
  <si>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</si>
  <si>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</si>
  <si>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</si>
  <si>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</si>
  <si>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</si>
  <si>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</si>
  <si>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</si>
  <si>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</si>
  <si>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</si>
  <si>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</si>
  <si>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</si>
  <si>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</si>
  <si>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</si>
  <si>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</si>
  <si>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</si>
  <si>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</si>
  <si>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</si>
  <si>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</si>
  <si>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</si>
  <si>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</si>
  <si>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</si>
  <si>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</si>
  <si>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</si>
  <si>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</si>
  <si>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</si>
  <si>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</si>
  <si>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</si>
  <si>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</si>
  <si>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</si>
  <si>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</si>
  <si>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</si>
  <si>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</si>
  <si>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</si>
  <si>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</si>
  <si>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</si>
  <si>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</si>
  <si>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</si>
  <si>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</si>
  <si>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</si>
  <si>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</si>
  <si>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</si>
  <si>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</si>
  <si>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</si>
  <si>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</si>
  <si>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</si>
  <si>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</si>
  <si>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</si>
  <si>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</si>
  <si>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</si>
  <si>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</si>
  <si>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</si>
  <si>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</si>
  <si>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</si>
  <si>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</si>
  <si>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</si>
  <si>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</si>
  <si>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</si>
  <si>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</si>
  <si>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</si>
  <si>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</si>
  <si>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</si>
  <si>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</si>
  <si>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</si>
  <si>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</si>
  <si>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</si>
  <si>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</si>
  <si>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</si>
  <si>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</si>
  <si>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</si>
  <si>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</si>
  <si>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</si>
  <si>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</si>
  <si>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</si>
  <si>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</si>
  <si>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</si>
  <si>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</si>
  <si>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</si>
  <si>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</si>
  <si>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</si>
  <si>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</si>
  <si>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</si>
  <si>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</si>
  <si>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</si>
  <si>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</si>
  <si>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</si>
  <si>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</si>
  <si>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</si>
  <si>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</si>
  <si>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</si>
  <si>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</si>
  <si>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</si>
  <si>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</si>
  <si>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</si>
  <si>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</si>
  <si>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</si>
  <si>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</si>
  <si>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</si>
  <si>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</si>
  <si>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</si>
  <si>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</si>
  <si>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</si>
  <si>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</si>
  <si>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</si>
  <si>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</si>
  <si>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</si>
  <si>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</si>
  <si>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</si>
  <si>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</si>
  <si>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</si>
  <si>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</si>
  <si>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</si>
  <si>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</si>
  <si>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</si>
  <si>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</si>
  <si>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</si>
  <si>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</si>
  <si>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</si>
  <si>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</si>
  <si>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</si>
  <si>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</si>
  <si>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</si>
  <si>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</si>
  <si>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</si>
  <si>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</si>
  <si>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</si>
  <si>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</si>
  <si>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</si>
  <si>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</si>
  <si>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</si>
  <si>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</si>
  <si>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</si>
  <si>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</si>
  <si>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</si>
  <si>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</si>
  <si>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</si>
  <si>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</si>
  <si>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</si>
  <si>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</si>
  <si>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</si>
  <si>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</si>
  <si>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</si>
  <si>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</si>
  <si>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</si>
  <si>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</si>
  <si>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</si>
  <si>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</si>
  <si>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</si>
  <si>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</si>
  <si>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</si>
  <si>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</si>
  <si>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</si>
  <si>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</si>
  <si>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</si>
  <si>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</si>
  <si>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</si>
  <si>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</si>
  <si>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</si>
  <si>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</si>
  <si>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</si>
  <si>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</si>
  <si>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</si>
  <si>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</si>
  <si>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</si>
  <si>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</si>
  <si>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</si>
  <si>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</si>
  <si>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</si>
  <si>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</si>
  <si>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</si>
  <si>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</si>
  <si>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</si>
  <si>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</si>
  <si>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</si>
  <si>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</si>
  <si>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</si>
  <si>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</si>
  <si>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</si>
  <si>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</si>
  <si>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</si>
  <si>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</si>
  <si>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</si>
  <si>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</si>
  <si>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</si>
  <si>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</si>
  <si>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</si>
  <si>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</si>
  <si>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</si>
  <si>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</si>
  <si>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</si>
  <si>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</si>
  <si>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</si>
  <si>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</si>
  <si>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</si>
  <si>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</si>
  <si>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</si>
  <si>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</si>
  <si>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</si>
  <si>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</si>
  <si>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</si>
  <si>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</si>
  <si>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</si>
  <si>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</si>
  <si>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</si>
  <si>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</si>
  <si>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</si>
  <si>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</si>
  <si>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</si>
  <si>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</si>
  <si>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</si>
  <si>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</si>
  <si>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</si>
  <si>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</si>
  <si>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</si>
  <si>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</si>
  <si>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</si>
  <si>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</si>
  <si>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</si>
  <si>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</si>
  <si>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</si>
  <si>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</si>
  <si>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</si>
  <si>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</si>
  <si>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</si>
  <si>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</si>
  <si>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</si>
  <si>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</si>
  <si>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</si>
  <si>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</si>
  <si>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</si>
  <si>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</si>
  <si>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</si>
  <si>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</si>
  <si>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</si>
  <si>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</si>
  <si>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</si>
  <si>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</si>
  <si>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</si>
  <si>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</si>
  <si>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</si>
  <si>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</si>
  <si>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</si>
  <si>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</si>
  <si>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</si>
  <si>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</si>
  <si>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</si>
  <si>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</si>
  <si>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</si>
  <si>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</si>
  <si>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</si>
  <si>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</si>
  <si>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</si>
  <si>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</si>
  <si>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</si>
  <si>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</si>
  <si>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</si>
  <si>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</si>
  <si>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</si>
  <si>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</si>
  <si>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</si>
  <si>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</si>
  <si>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</si>
  <si>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</si>
  <si>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</si>
  <si>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</si>
  <si>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</si>
  <si>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</si>
  <si>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</si>
  <si>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</si>
  <si>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</si>
  <si>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</si>
  <si>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</si>
  <si>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</si>
  <si>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</si>
  <si>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</si>
  <si>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</si>
  <si>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</si>
  <si>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</si>
  <si>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</si>
  <si>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</si>
  <si>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</si>
  <si>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</si>
  <si>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</si>
  <si>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</si>
  <si>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</si>
  <si>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</si>
  <si>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</si>
  <si>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</si>
  <si>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</si>
  <si>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</si>
  <si>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</si>
  <si>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</si>
  <si>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</si>
  <si>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</si>
  <si>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</si>
  <si>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</si>
  <si>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</si>
  <si>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</si>
  <si>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</si>
  <si>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</si>
  <si>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</si>
  <si>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</si>
  <si>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</si>
  <si>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</si>
  <si>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</si>
  <si>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</si>
  <si>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</si>
  <si>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</si>
  <si>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</si>
  <si>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</si>
  <si>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</si>
  <si>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</si>
  <si>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</si>
  <si>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</si>
  <si>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</si>
  <si>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</si>
  <si>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</si>
  <si>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</si>
  <si>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</si>
  <si>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</si>
  <si>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</si>
  <si>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</si>
  <si>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</si>
  <si>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</si>
  <si>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</si>
  <si>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</si>
  <si>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</si>
  <si>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</si>
  <si>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</si>
  <si>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</si>
  <si>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</si>
  <si>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</si>
  <si>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</si>
  <si>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</si>
  <si>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</si>
  <si>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</si>
  <si>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</si>
  <si>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</si>
  <si>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</si>
  <si>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</si>
  <si>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</si>
  <si>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</si>
  <si>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</si>
  <si>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</si>
  <si>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</si>
  <si>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</si>
  <si>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</si>
  <si>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</si>
  <si>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</si>
  <si>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</si>
  <si>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</si>
  <si>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</si>
  <si>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</si>
  <si>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</si>
  <si>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</si>
  <si>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</si>
  <si>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</si>
  <si>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</si>
  <si>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</si>
  <si>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</si>
  <si>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</si>
  <si>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</si>
  <si>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</si>
  <si>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</si>
  <si>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</si>
  <si>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</si>
  <si>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</si>
  <si>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</si>
  <si>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</si>
  <si>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</si>
  <si>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</si>
  <si>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</si>
  <si>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</si>
  <si>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</si>
  <si>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</si>
  <si>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</si>
  <si>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</si>
  <si>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</si>
  <si>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</si>
  <si>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</si>
  <si>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</si>
  <si>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</si>
  <si>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</si>
  <si>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</si>
  <si>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</si>
  <si>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</si>
  <si>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</si>
  <si>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</si>
  <si>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</si>
  <si>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</si>
  <si>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</si>
  <si>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</si>
  <si>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</si>
  <si>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</si>
  <si>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</si>
  <si>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</si>
  <si>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</si>
  <si>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</si>
  <si>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</si>
  <si>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</si>
  <si>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</si>
  <si>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</si>
  <si>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</si>
  <si>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</si>
  <si>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</si>
  <si>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</si>
  <si>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</si>
  <si>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</si>
  <si>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</si>
  <si>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</si>
  <si>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</si>
  <si>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</si>
  <si>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</si>
  <si>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</si>
  <si>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</si>
  <si>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</si>
  <si>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</si>
  <si>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</si>
  <si>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</si>
  <si>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</si>
  <si>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</si>
  <si>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</si>
  <si>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</si>
  <si>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</si>
  <si>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</si>
  <si>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</si>
  <si>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</si>
  <si>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</si>
  <si>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</si>
  <si>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</si>
  <si>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</si>
  <si>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</si>
  <si>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</si>
  <si>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</si>
  <si>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</si>
  <si>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</si>
  <si>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</si>
  <si>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</si>
  <si>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</si>
  <si>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</si>
  <si>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</si>
  <si>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</si>
  <si>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</si>
  <si>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</si>
  <si>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</si>
  <si>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</si>
  <si>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</si>
  <si>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</si>
  <si>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</si>
  <si>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</si>
  <si>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</si>
  <si>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</si>
  <si>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</si>
  <si>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</si>
  <si>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</si>
  <si>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</si>
  <si>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</si>
  <si>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</si>
  <si>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</si>
  <si>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</si>
  <si>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</si>
  <si>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</si>
  <si>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</si>
  <si>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</si>
  <si>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</si>
  <si>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</si>
  <si>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</si>
  <si>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</si>
  <si>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</si>
  <si>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</si>
  <si>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</si>
  <si>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</si>
  <si>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</si>
  <si>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</si>
  <si>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</si>
  <si>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</si>
  <si>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</si>
  <si>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</si>
  <si>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</si>
  <si>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</si>
  <si>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</si>
  <si>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</si>
  <si>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</si>
  <si>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</si>
  <si>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</si>
  <si>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</si>
  <si>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</si>
  <si>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</si>
  <si>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</si>
  <si>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</si>
  <si>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</si>
  <si>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</si>
  <si>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</si>
  <si>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</si>
  <si>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</si>
  <si>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</si>
  <si>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</si>
  <si>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</si>
  <si>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</si>
  <si>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</si>
  <si>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</si>
  <si>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</si>
  <si>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</si>
  <si>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</si>
  <si>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</si>
  <si>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</si>
  <si>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</si>
  <si>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</si>
  <si>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</si>
  <si>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</si>
  <si>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</si>
  <si>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</si>
  <si>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</si>
  <si>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</si>
  <si>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</si>
  <si>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</si>
  <si>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</si>
  <si>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</si>
  <si>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</si>
  <si>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</si>
  <si>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</si>
  <si>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</si>
  <si>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</si>
  <si>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</si>
  <si>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</si>
  <si>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</si>
  <si>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</si>
  <si>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</si>
  <si>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</si>
  <si>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</si>
  <si>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</si>
  <si>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</si>
  <si>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</si>
  <si>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</si>
  <si>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</si>
  <si>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</si>
  <si>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</si>
  <si>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</si>
  <si>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</si>
  <si>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</si>
  <si>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</si>
  <si>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</si>
  <si>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</si>
  <si>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</si>
  <si>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</si>
  <si>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</si>
  <si>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</si>
  <si>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</si>
  <si>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</si>
  <si>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</si>
  <si>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</si>
  <si>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</si>
  <si>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</si>
  <si>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</si>
  <si>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</si>
  <si>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</si>
  <si>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</si>
  <si>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</si>
  <si>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</si>
  <si>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</si>
  <si>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</si>
  <si>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</si>
  <si>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</si>
  <si>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</si>
  <si>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</si>
  <si>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</si>
  <si>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</si>
  <si>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</si>
  <si>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</si>
  <si>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</si>
  <si>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</si>
  <si>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</si>
  <si>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</si>
  <si>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</si>
  <si>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</si>
  <si>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</si>
  <si>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</si>
  <si>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</si>
  <si>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</si>
  <si>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</si>
  <si>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</si>
  <si>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</si>
  <si>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</si>
  <si>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</si>
  <si>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</si>
  <si>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</si>
  <si>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</si>
  <si>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</si>
  <si>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</si>
  <si>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</si>
  <si>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</si>
  <si>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</si>
  <si>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</si>
  <si>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</si>
  <si>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</si>
  <si>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</si>
  <si>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</si>
  <si>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</si>
  <si>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</si>
  <si>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</si>
  <si>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</si>
  <si>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</si>
  <si>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</si>
  <si>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</si>
  <si>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</si>
  <si>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</si>
  <si>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</si>
  <si>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</si>
  <si>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</si>
  <si>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</si>
  <si>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</si>
  <si>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</si>
  <si>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</si>
  <si>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</si>
  <si>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</si>
  <si>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</si>
  <si>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</si>
  <si>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</si>
  <si>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</si>
  <si>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</si>
  <si>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</si>
  <si>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</si>
  <si>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</si>
  <si>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</si>
  <si>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</si>
  <si>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</si>
  <si>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</si>
  <si>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</si>
  <si>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</si>
  <si>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</si>
  <si>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</si>
  <si>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</si>
  <si>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</si>
  <si>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</si>
  <si>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</si>
  <si>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</si>
  <si>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</si>
  <si>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</si>
  <si>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</si>
  <si>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</si>
  <si>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</si>
  <si>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</si>
  <si>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</si>
  <si>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</si>
  <si>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</si>
  <si>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</si>
  <si>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</si>
  <si>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</si>
  <si>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</si>
  <si>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</si>
  <si>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</si>
  <si>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</si>
  <si>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</si>
  <si>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</si>
  <si>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</si>
  <si>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</si>
  <si>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</si>
  <si>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</si>
  <si>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</si>
  <si>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</si>
  <si>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</si>
  <si>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</si>
  <si>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</si>
  <si>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</si>
  <si>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</si>
  <si>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</si>
  <si>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</si>
  <si>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</si>
  <si>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</si>
  <si>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</si>
  <si>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</si>
  <si>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</si>
  <si>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</si>
  <si>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</si>
  <si>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</si>
  <si>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</si>
  <si>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</si>
  <si>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</si>
  <si>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</si>
  <si>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</si>
  <si>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</si>
  <si>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</si>
  <si>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</si>
  <si>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</si>
  <si>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</si>
  <si>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</si>
  <si>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</si>
  <si>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</si>
  <si>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</si>
  <si>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</si>
  <si>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</si>
  <si>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</si>
  <si>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</si>
  <si>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</si>
  <si>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</si>
  <si>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</si>
  <si>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</si>
  <si>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</si>
  <si>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</si>
  <si>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</si>
  <si>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</si>
  <si>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</si>
  <si>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</si>
  <si>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</si>
  <si>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</si>
  <si>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</si>
  <si>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</si>
  <si>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</si>
  <si>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</si>
  <si>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</si>
  <si>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</si>
  <si>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</si>
  <si>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</si>
  <si>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</si>
  <si>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</si>
  <si>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</si>
  <si>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</si>
  <si>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</si>
  <si>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</si>
  <si>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</si>
  <si>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</si>
  <si>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</si>
  <si>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</si>
  <si>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</si>
  <si>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</si>
  <si>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</si>
  <si>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</si>
  <si>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</si>
  <si>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</si>
  <si>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</si>
  <si>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</si>
  <si>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</si>
  <si>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</si>
  <si>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</si>
  <si>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</si>
  <si>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</si>
  <si>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</si>
  <si>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</si>
  <si>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</si>
  <si>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</si>
  <si>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</si>
  <si>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</si>
  <si>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</si>
  <si>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</si>
  <si>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</si>
  <si>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</si>
  <si>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</si>
  <si>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</si>
  <si>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</si>
  <si>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</si>
  <si>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</si>
  <si>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</si>
  <si>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</si>
  <si>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</si>
  <si>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</si>
  <si>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</si>
  <si>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</si>
  <si>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</si>
  <si>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</si>
  <si>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</si>
  <si>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</si>
  <si>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</si>
  <si>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</si>
  <si>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</si>
  <si>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</si>
  <si>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</si>
  <si>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</si>
  <si>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</si>
  <si>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</si>
  <si>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</si>
  <si>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</si>
  <si>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</si>
  <si>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</si>
  <si>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</si>
  <si>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</si>
  <si>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</si>
  <si>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</si>
  <si>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</si>
  <si>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</si>
  <si>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</si>
  <si>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</si>
  <si>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</si>
  <si>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</si>
  <si>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</si>
  <si>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</si>
  <si>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</si>
  <si>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</si>
  <si>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</si>
  <si>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</si>
  <si>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</si>
  <si>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</si>
  <si>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</si>
  <si>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</si>
  <si>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</si>
  <si>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</si>
  <si>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</si>
  <si>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</si>
  <si>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</si>
  <si>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</si>
  <si>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</si>
  <si>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</si>
  <si>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</si>
  <si>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</si>
  <si>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</si>
  <si>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</si>
  <si>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</si>
  <si>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</si>
  <si>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</si>
  <si>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</si>
  <si>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</si>
  <si>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</si>
  <si>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</si>
  <si>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</si>
  <si>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</si>
  <si>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</si>
  <si>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</si>
  <si>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</si>
  <si>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</si>
  <si>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</si>
  <si>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</si>
  <si>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</si>
  <si>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</si>
  <si>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</si>
  <si>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</si>
  <si>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</si>
  <si>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</si>
  <si>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</si>
  <si>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</si>
  <si>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</si>
  <si>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</si>
  <si>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</si>
  <si>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</si>
  <si>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</si>
  <si>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</si>
  <si>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</si>
  <si>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</si>
  <si>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</si>
  <si>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</si>
  <si>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</si>
  <si>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</si>
  <si>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</si>
  <si>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</si>
  <si>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</si>
  <si>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</si>
  <si>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</si>
  <si>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</si>
  <si>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</si>
  <si>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</si>
  <si>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</si>
  <si>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</si>
  <si>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</si>
  <si>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</si>
  <si>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</si>
  <si>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</si>
  <si>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</si>
  <si>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</si>
  <si>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</si>
  <si>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</si>
  <si>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</si>
  <si>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</si>
  <si>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</si>
  <si>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</si>
  <si>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</si>
  <si>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</si>
  <si>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</si>
  <si>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</si>
  <si>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</si>
  <si>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</si>
  <si>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</si>
  <si>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</si>
  <si>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</si>
  <si>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</si>
  <si>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</si>
  <si>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</si>
  <si>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</si>
  <si>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</si>
  <si>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</si>
  <si>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</si>
  <si>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</si>
  <si>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</si>
  <si>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</si>
  <si>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</si>
  <si>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</si>
  <si>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</si>
  <si>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</si>
  <si>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</si>
  <si>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</si>
  <si>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</si>
  <si>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</si>
  <si>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</si>
  <si>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</si>
  <si>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</si>
  <si>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</si>
  <si>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</si>
  <si>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</si>
  <si>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</si>
  <si>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</si>
  <si>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</si>
  <si>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</si>
  <si>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</si>
  <si>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</si>
  <si>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</si>
  <si>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</si>
  <si>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</si>
  <si>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</si>
  <si>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</si>
  <si>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</si>
  <si>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</si>
  <si>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</si>
  <si>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</si>
  <si>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</si>
  <si>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</si>
  <si>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</si>
  <si>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</si>
  <si>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</si>
  <si>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</si>
  <si>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</si>
  <si>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</si>
  <si>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</si>
  <si>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</si>
  <si>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</si>
  <si>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</si>
  <si>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</si>
  <si>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</si>
  <si>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</si>
  <si>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</si>
  <si>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</si>
  <si>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</si>
  <si>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</si>
  <si>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</si>
  <si>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</si>
  <si>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</si>
  <si>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</si>
  <si>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</si>
  <si>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</si>
  <si>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</si>
  <si>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</si>
  <si>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</si>
  <si>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</si>
  <si>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</si>
  <si>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</si>
  <si>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</si>
  <si>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</si>
  <si>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</si>
  <si>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</si>
  <si>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</si>
  <si>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</si>
  <si>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</si>
  <si>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</si>
  <si>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</si>
  <si>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</si>
  <si>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</si>
  <si>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</si>
  <si>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</si>
  <si>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</si>
  <si>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</si>
  <si>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</si>
  <si>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</si>
  <si>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</si>
  <si>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</si>
  <si>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</si>
  <si>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</si>
  <si>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</si>
  <si>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</si>
  <si>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</si>
  <si>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</si>
  <si>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</si>
  <si>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</si>
  <si>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</si>
  <si>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</si>
  <si>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</si>
  <si>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</si>
  <si>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</si>
  <si>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</si>
  <si>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</si>
  <si>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</si>
  <si>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</si>
  <si>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</si>
  <si>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</si>
  <si>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</si>
  <si>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</si>
  <si>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</si>
  <si>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</si>
  <si>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</si>
  <si>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</si>
  <si>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</si>
  <si>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</si>
  <si>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</si>
  <si>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</si>
  <si>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</si>
  <si>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</si>
  <si>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</si>
  <si>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</si>
  <si>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</si>
  <si>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</si>
  <si>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</si>
  <si>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</si>
  <si>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</si>
  <si>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</si>
  <si>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</si>
  <si>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</si>
  <si>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</si>
  <si>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</si>
  <si>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</si>
  <si>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</si>
  <si>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</si>
  <si>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</si>
  <si>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</si>
  <si>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</si>
  <si>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</si>
  <si>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</si>
  <si>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</si>
  <si>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</si>
  <si>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</si>
  <si>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</si>
  <si>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</si>
  <si>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</si>
  <si>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</si>
  <si>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</si>
  <si>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</si>
  <si>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</si>
  <si>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</si>
  <si>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</si>
  <si>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</si>
  <si>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</si>
  <si>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</si>
  <si>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</si>
  <si>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</si>
  <si>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</si>
  <si>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</si>
  <si>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</si>
  <si>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</si>
  <si>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</si>
  <si>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</si>
  <si>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</si>
  <si>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</si>
  <si>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</si>
  <si>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</si>
  <si>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</si>
  <si>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</si>
  <si>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</si>
  <si>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</si>
  <si>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</si>
  <si>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</si>
  <si>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</si>
  <si>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</si>
  <si>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</si>
  <si>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</si>
  <si>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</si>
  <si>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</si>
  <si>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</si>
  <si>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</si>
  <si>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</si>
  <si>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</si>
  <si>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</si>
  <si>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</si>
  <si>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</si>
  <si>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</si>
  <si>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</si>
  <si>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</si>
  <si>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</si>
  <si>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</si>
  <si>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</si>
  <si>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</si>
  <si>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</si>
  <si>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</si>
  <si>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</si>
  <si>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</si>
  <si>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</si>
  <si>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</si>
  <si>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</si>
  <si>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</si>
  <si>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</si>
  <si>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</si>
  <si>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</si>
  <si>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</si>
  <si>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</si>
  <si>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</si>
  <si>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</si>
  <si>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</si>
  <si>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</si>
  <si>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</si>
  <si>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</si>
  <si>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</si>
  <si>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</si>
  <si>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</si>
  <si>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</si>
  <si>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</si>
  <si>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</si>
  <si>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</si>
  <si>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</si>
  <si>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</si>
  <si>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</si>
  <si>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</si>
  <si>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</si>
  <si>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</si>
  <si>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</si>
  <si>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</si>
  <si>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</si>
  <si>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</si>
  <si>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</si>
  <si>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</si>
  <si>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</si>
  <si>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</si>
  <si>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</si>
  <si>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</si>
  <si>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</si>
  <si>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</si>
  <si>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</si>
  <si>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</si>
  <si>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</si>
  <si>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</si>
  <si>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</si>
  <si>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</si>
  <si>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</si>
  <si>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</si>
  <si>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</si>
  <si>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</si>
  <si>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</si>
  <si>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</si>
  <si>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</si>
  <si>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</si>
  <si>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</si>
  <si>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</si>
  <si>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</si>
  <si>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</si>
  <si>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</si>
  <si>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</si>
  <si>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</si>
  <si>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</si>
  <si>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</si>
  <si>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</si>
  <si>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</si>
  <si>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</si>
  <si>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</si>
  <si>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</si>
  <si>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</si>
  <si>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</si>
  <si>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</si>
  <si>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</si>
  <si>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</si>
  <si>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</si>
  <si>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</si>
  <si>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</si>
  <si>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</si>
  <si>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</si>
  <si>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</si>
  <si>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</si>
  <si>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</si>
  <si>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</si>
  <si>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</si>
  <si>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</si>
  <si>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</si>
  <si>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</si>
  <si>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</si>
  <si>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</si>
  <si>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</si>
  <si>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</si>
  <si>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</si>
  <si>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</si>
  <si>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</si>
  <si>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</si>
  <si>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</si>
  <si>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</si>
  <si>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</si>
  <si>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</si>
  <si>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</si>
  <si>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</si>
  <si>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</si>
  <si>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</si>
  <si>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</si>
  <si>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</si>
  <si>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</si>
  <si>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</si>
  <si>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</si>
  <si>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</si>
  <si>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</si>
  <si>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</si>
  <si>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</si>
  <si>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</si>
  <si>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</si>
  <si>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</si>
  <si>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</si>
  <si>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</si>
  <si>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</si>
  <si>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</si>
  <si>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</si>
  <si>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</si>
  <si>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</si>
  <si>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</si>
  <si>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</si>
  <si>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</si>
  <si>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</si>
  <si>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</si>
  <si>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</si>
  <si>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</si>
  <si>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</si>
  <si>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</si>
  <si>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</si>
  <si>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</si>
  <si>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</si>
  <si>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</si>
  <si>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</si>
  <si>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</si>
  <si>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</si>
  <si>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</si>
  <si>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</si>
  <si>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</si>
  <si>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</si>
  <si>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</si>
  <si>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</si>
  <si>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</si>
  <si>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</si>
  <si>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</si>
  <si>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</si>
  <si>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</si>
  <si>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</si>
  <si>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</si>
  <si>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</si>
  <si>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</si>
  <si>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</si>
  <si>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</si>
  <si>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</si>
  <si>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</si>
  <si>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</si>
  <si>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</si>
  <si>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</si>
  <si>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</si>
  <si>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</si>
  <si>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</si>
  <si>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</si>
  <si>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</si>
  <si>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</si>
  <si>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</si>
  <si>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</si>
  <si>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</si>
  <si>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</si>
  <si>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</si>
  <si>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</si>
  <si>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</si>
  <si>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</si>
  <si>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</si>
  <si>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</si>
  <si>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</si>
  <si>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</si>
  <si>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</si>
  <si>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</si>
  <si>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</si>
  <si>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</si>
  <si>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</si>
  <si>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</si>
  <si>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</si>
  <si>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</si>
  <si>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</si>
  <si>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</si>
  <si>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</si>
  <si>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</si>
  <si>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</si>
  <si>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</si>
  <si>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</si>
  <si>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</si>
  <si>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</si>
  <si>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</si>
  <si>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</si>
  <si>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</si>
  <si>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</si>
  <si>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</si>
  <si>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</si>
  <si>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</si>
  <si>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</si>
  <si>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</si>
  <si>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</si>
  <si>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</si>
  <si>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</si>
  <si>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</si>
  <si>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</si>
  <si>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</si>
  <si>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</si>
  <si>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</si>
  <si>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</si>
  <si>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</si>
  <si>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</si>
  <si>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</si>
  <si>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</si>
  <si>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</si>
  <si>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</si>
  <si>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</si>
  <si>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</si>
  <si>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</si>
  <si>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</si>
  <si>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</si>
  <si>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</si>
  <si>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</si>
  <si>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</si>
  <si>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</si>
  <si>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</si>
  <si>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</si>
  <si>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</si>
  <si>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</si>
  <si>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</si>
  <si>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</si>
  <si>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</si>
  <si>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</si>
  <si>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</si>
  <si>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</si>
  <si>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</si>
  <si>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</si>
  <si>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</si>
  <si>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</si>
  <si>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</si>
  <si>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</si>
  <si>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</si>
  <si>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</si>
  <si>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</si>
  <si>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</si>
  <si>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</si>
  <si>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</si>
  <si>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</si>
  <si>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</si>
  <si>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</si>
  <si>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</si>
  <si>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</si>
  <si>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</si>
  <si>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</si>
  <si>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</si>
  <si>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</si>
  <si>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</si>
  <si>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</si>
  <si>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</si>
  <si>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</si>
  <si>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</si>
  <si>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</si>
  <si>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</si>
  <si>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</si>
  <si>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</si>
  <si>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</si>
  <si>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</si>
  <si>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</si>
  <si>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</si>
  <si>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</si>
  <si>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</si>
  <si>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</si>
  <si>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</si>
  <si>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</si>
  <si>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</si>
  <si>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</si>
  <si>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</si>
  <si>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</si>
  <si>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</si>
  <si>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</si>
  <si>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</si>
  <si>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</si>
  <si>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</si>
  <si>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</si>
  <si>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</si>
  <si>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</si>
  <si>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</si>
  <si>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</si>
  <si>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</si>
  <si>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</si>
  <si>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</si>
  <si>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</si>
  <si>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</si>
  <si>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</si>
  <si>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</si>
  <si>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</si>
  <si>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</si>
  <si>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</si>
  <si>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</si>
  <si>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</si>
  <si>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</si>
  <si>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</si>
  <si>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</si>
  <si>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</si>
  <si>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</si>
  <si>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</si>
  <si>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</si>
  <si>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</si>
  <si>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</si>
  <si>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</si>
  <si>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</si>
  <si>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</si>
  <si>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</si>
  <si>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</si>
  <si>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</si>
  <si>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</si>
  <si>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</si>
  <si>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</si>
  <si>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</si>
  <si>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</si>
  <si>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</si>
  <si>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</si>
  <si>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</si>
  <si>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</si>
  <si>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</si>
  <si>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</si>
  <si>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</si>
  <si>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</si>
  <si>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</si>
  <si>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</si>
  <si>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</si>
  <si>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</si>
  <si>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</si>
  <si>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</si>
  <si>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</si>
  <si>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</si>
  <si>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</si>
  <si>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</si>
  <si>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</si>
  <si>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</si>
  <si>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</si>
  <si>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</si>
  <si>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</si>
  <si>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</si>
  <si>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</si>
  <si>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</si>
  <si>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</si>
  <si>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</si>
  <si>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</si>
  <si>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</si>
  <si>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</si>
  <si>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</si>
  <si>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</si>
  <si>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</si>
  <si>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</si>
  <si>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</si>
  <si>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</si>
  <si>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</si>
  <si>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</si>
  <si>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</si>
  <si>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</si>
  <si>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</si>
  <si>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</si>
  <si>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</si>
  <si>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</si>
  <si>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</si>
  <si>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</si>
  <si>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</si>
  <si>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</si>
  <si>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</si>
  <si>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</si>
  <si>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</si>
  <si>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</si>
  <si>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</si>
  <si>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</si>
  <si>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</si>
  <si>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</si>
  <si>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</si>
  <si>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</si>
  <si>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</si>
  <si>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</si>
  <si>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</si>
  <si>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</si>
  <si>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</si>
  <si>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</si>
  <si>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</si>
  <si>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</si>
  <si>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</si>
  <si>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</si>
  <si>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</si>
  <si>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</si>
  <si>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</si>
  <si>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</si>
  <si>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</si>
  <si>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</si>
  <si>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</si>
  <si>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</si>
  <si>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</si>
  <si>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</si>
  <si>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</si>
  <si>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</si>
  <si>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</si>
  <si>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</si>
  <si>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</si>
  <si>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</si>
  <si>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</si>
  <si>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</si>
  <si>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</si>
  <si>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</si>
  <si>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</si>
  <si>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</si>
  <si>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</si>
  <si>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</si>
  <si>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</si>
  <si>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</si>
  <si>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</si>
  <si>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</si>
  <si>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</si>
  <si>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</si>
  <si>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</si>
  <si>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</si>
  <si>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</si>
  <si>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</si>
  <si>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</si>
  <si>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</si>
  <si>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</si>
  <si>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</si>
  <si>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</si>
  <si>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</si>
  <si>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</si>
  <si>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</si>
  <si>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</si>
  <si>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</si>
  <si>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</si>
  <si>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</si>
  <si>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</si>
  <si>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</si>
  <si>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</si>
  <si>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</si>
  <si>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</si>
  <si>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</si>
  <si>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</si>
  <si>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</si>
  <si>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</si>
  <si>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</si>
  <si>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</si>
  <si>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</si>
  <si>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</si>
  <si>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</si>
  <si>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</si>
  <si>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</si>
  <si>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</si>
  <si>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</si>
  <si>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</si>
  <si>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</si>
  <si>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</si>
  <si>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</si>
  <si>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</si>
  <si>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</si>
  <si>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</si>
  <si>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</si>
  <si>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</si>
  <si>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</si>
  <si>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</si>
  <si>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</si>
  <si>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</si>
  <si>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</si>
  <si>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</si>
  <si>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</si>
  <si>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</si>
  <si>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</si>
  <si>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</si>
  <si>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</si>
  <si>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</si>
  <si>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</si>
  <si>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</si>
  <si>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</si>
  <si>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</si>
  <si>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</si>
  <si>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</si>
  <si>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</si>
  <si>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</si>
  <si>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</si>
  <si>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</si>
  <si>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</si>
  <si>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</si>
  <si>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</si>
  <si>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</si>
  <si>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</si>
  <si>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</si>
  <si>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</si>
  <si>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</si>
  <si>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</si>
  <si>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</si>
  <si>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</si>
  <si>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</si>
  <si>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</si>
  <si>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</si>
  <si>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</si>
  <si>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</si>
  <si>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</si>
  <si>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</si>
  <si>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</si>
  <si>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</si>
  <si>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</si>
  <si>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</si>
  <si>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</si>
  <si>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</si>
  <si>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</si>
  <si>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</si>
  <si>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</si>
  <si>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</si>
  <si>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</si>
  <si>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</si>
  <si>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</si>
  <si>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</si>
  <si>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</si>
  <si>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</si>
  <si>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</si>
  <si>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</si>
  <si>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</si>
  <si>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</si>
  <si>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</si>
  <si>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</si>
  <si>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</si>
  <si>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</si>
  <si>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</si>
  <si>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</si>
  <si>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</si>
  <si>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</si>
  <si>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</si>
  <si>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</si>
  <si>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</si>
  <si>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</si>
  <si>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</si>
  <si>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</si>
  <si>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</si>
  <si>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</si>
  <si>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</si>
  <si>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</si>
  <si>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</si>
  <si>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</si>
  <si>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</si>
  <si>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</si>
  <si>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</si>
  <si>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</si>
  <si>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</si>
  <si>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</si>
  <si>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</si>
  <si>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</si>
  <si>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</si>
  <si>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</si>
  <si>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</si>
  <si>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</si>
  <si>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</si>
  <si>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</si>
  <si>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</si>
  <si>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</si>
  <si>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</si>
  <si>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</si>
  <si>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</si>
  <si>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</si>
  <si>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</si>
  <si>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</si>
  <si>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</si>
  <si>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</si>
  <si>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</si>
  <si>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</si>
  <si>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</si>
  <si>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</si>
  <si>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</si>
  <si>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</si>
  <si>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</si>
  <si>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</si>
  <si>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</si>
  <si>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</si>
  <si>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</si>
  <si>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</si>
  <si>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</si>
  <si>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</si>
  <si>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</si>
  <si>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</si>
  <si>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</si>
  <si>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</si>
  <si>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</si>
  <si>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</si>
  <si>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</si>
  <si>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</si>
  <si>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</si>
  <si>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</si>
  <si>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</si>
  <si>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</si>
  <si>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</si>
  <si>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</si>
  <si>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</si>
  <si>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</si>
  <si>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</si>
  <si>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</si>
  <si>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</si>
  <si>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</si>
  <si>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</si>
  <si>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</si>
  <si>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</si>
  <si>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</si>
  <si>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</si>
  <si>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</si>
  <si>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</si>
  <si>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</si>
  <si>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</si>
  <si>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</si>
  <si>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</si>
  <si>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</si>
  <si>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</si>
  <si>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</si>
  <si>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</si>
  <si>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</si>
  <si>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</si>
  <si>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</si>
  <si>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</si>
  <si>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</si>
  <si>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</si>
  <si>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</si>
  <si>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</si>
  <si>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</si>
  <si>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</si>
  <si>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</si>
  <si>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</si>
  <si>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</si>
  <si>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</si>
  <si>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</si>
  <si>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</si>
  <si>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</si>
  <si>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</si>
  <si>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</si>
  <si>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</si>
  <si>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</si>
  <si>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</si>
  <si>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</si>
  <si>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</si>
  <si>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</si>
  <si>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</si>
  <si>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</si>
  <si>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</si>
  <si>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</si>
  <si>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</si>
  <si>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</si>
  <si>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</si>
  <si>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</si>
  <si>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</si>
  <si>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</si>
  <si>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</si>
  <si>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</si>
  <si>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</si>
  <si>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</si>
  <si>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</si>
  <si>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</si>
  <si>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</si>
  <si>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</si>
  <si>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</si>
  <si>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</si>
  <si>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</si>
  <si>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</si>
  <si>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</si>
  <si>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</si>
  <si>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</si>
  <si>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</si>
  <si>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</si>
  <si>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</si>
  <si>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</si>
  <si>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</si>
  <si>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</si>
  <si>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</si>
  <si>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</si>
  <si>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</si>
  <si>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</si>
  <si>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</si>
  <si>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</si>
  <si>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</si>
  <si>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</si>
  <si>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</si>
  <si>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</si>
  <si>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</si>
  <si>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</si>
  <si>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</si>
  <si>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</si>
  <si>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</si>
  <si>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</si>
  <si>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</si>
  <si>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</si>
  <si>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</si>
  <si>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</si>
  <si>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</si>
  <si>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</si>
  <si>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</si>
  <si>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</si>
  <si>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</si>
  <si>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</si>
  <si>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</si>
  <si>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</si>
  <si>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</si>
  <si>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</si>
  <si>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</si>
  <si>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</si>
  <si>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</si>
  <si>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</si>
  <si>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</si>
  <si>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</si>
  <si>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</si>
  <si>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</si>
  <si>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</si>
  <si>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</si>
  <si>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</si>
  <si>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</si>
  <si>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</si>
  <si>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</si>
  <si>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</si>
  <si>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</si>
  <si>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</si>
  <si>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</si>
  <si>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</si>
  <si>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</si>
  <si>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</si>
  <si>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</si>
  <si>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</si>
  <si>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</si>
  <si>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</si>
  <si>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</si>
  <si>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</si>
  <si>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</si>
  <si>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</si>
  <si>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</si>
  <si>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</si>
  <si>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</si>
  <si>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</si>
  <si>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</si>
  <si>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</si>
  <si>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</si>
  <si>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</si>
  <si>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</si>
  <si>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</si>
  <si>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</si>
  <si>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</si>
  <si>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</si>
  <si>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</si>
  <si>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</si>
  <si>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</si>
  <si>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</si>
  <si>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</si>
  <si>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</si>
  <si>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</si>
  <si>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</si>
  <si>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</si>
  <si>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</si>
  <si>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</si>
  <si>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</si>
  <si>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</si>
  <si>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</si>
  <si>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</si>
  <si>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</si>
  <si>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</si>
  <si>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</si>
  <si>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</si>
  <si>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</si>
  <si>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</si>
  <si>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</si>
  <si>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</si>
  <si>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</si>
  <si>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</si>
  <si>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</si>
  <si>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</si>
  <si>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</si>
  <si>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</si>
  <si>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</si>
  <si>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</si>
  <si>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</si>
  <si>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</si>
  <si>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</si>
  <si>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</si>
  <si>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</si>
  <si>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</si>
  <si>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</si>
  <si>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</si>
  <si>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</si>
  <si>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</si>
  <si>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</si>
  <si>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</si>
  <si>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</si>
  <si>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</si>
  <si>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</si>
  <si>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</si>
  <si>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</si>
  <si>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</si>
  <si>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</si>
  <si>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</si>
  <si>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</si>
  <si>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</si>
  <si>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</si>
  <si>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</si>
  <si>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</si>
  <si>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</si>
  <si>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</si>
  <si>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</si>
  <si>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</si>
  <si>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</si>
  <si>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</si>
  <si>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</si>
  <si>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</si>
  <si>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</si>
  <si>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</si>
  <si>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</si>
  <si>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</si>
  <si>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</si>
  <si>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</si>
  <si>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</si>
  <si>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</si>
  <si>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</si>
  <si>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</si>
  <si>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</si>
  <si>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</si>
  <si>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</si>
  <si>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</si>
  <si>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</si>
  <si>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</si>
  <si>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</si>
  <si>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</si>
  <si>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</si>
  <si>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</si>
  <si>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</si>
  <si>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</si>
  <si>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</si>
  <si>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</si>
  <si>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</si>
  <si>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</si>
  <si>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</si>
  <si>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</si>
  <si>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</si>
  <si>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</si>
  <si>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</si>
  <si>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</si>
  <si>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</si>
  <si>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</si>
  <si>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</si>
  <si>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</si>
  <si>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</si>
  <si>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</si>
  <si>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</si>
  <si>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</si>
  <si>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</si>
  <si>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</si>
  <si>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</si>
  <si>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</si>
  <si>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</si>
  <si>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</si>
  <si>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</si>
  <si>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</si>
  <si>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</si>
  <si>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</si>
  <si>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</si>
  <si>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</si>
  <si>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</si>
  <si>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</si>
  <si>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</si>
  <si>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</si>
  <si>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</si>
  <si>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</si>
  <si>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</si>
  <si>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</si>
  <si>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</si>
  <si>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</si>
  <si>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</si>
  <si>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</si>
  <si>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</si>
  <si>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</si>
  <si>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</si>
  <si>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</si>
  <si>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</si>
  <si>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</si>
  <si>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</si>
  <si>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</si>
  <si>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</si>
  <si>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</si>
  <si>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</si>
  <si>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</si>
  <si>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</si>
  <si>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</si>
  <si>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</si>
  <si>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</si>
  <si>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</si>
  <si>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</si>
  <si>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</si>
  <si>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</si>
  <si>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</si>
  <si>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</si>
  <si>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</si>
  <si>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</si>
  <si>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</si>
  <si>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</si>
  <si>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</si>
  <si>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</si>
  <si>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</si>
  <si>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</si>
  <si>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</si>
  <si>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</si>
  <si>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</si>
  <si>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</si>
  <si>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</si>
  <si>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</si>
  <si>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</si>
  <si>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</si>
  <si>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</si>
  <si>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</si>
  <si>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</si>
  <si>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</si>
  <si>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</si>
  <si>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</si>
  <si>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</si>
  <si>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</si>
  <si>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</si>
  <si>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</si>
  <si>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</si>
  <si>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</si>
  <si>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</si>
  <si>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</si>
  <si>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</si>
  <si>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</si>
  <si>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</si>
  <si>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</si>
  <si>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</si>
  <si>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</si>
  <si>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</si>
  <si>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</si>
  <si>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</si>
  <si>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</si>
  <si>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</si>
  <si>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</si>
  <si>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</si>
  <si>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</si>
  <si>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</si>
  <si>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</si>
  <si>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</si>
  <si>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</si>
  <si>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</si>
  <si>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</si>
  <si>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</si>
  <si>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</si>
  <si>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</si>
  <si>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</si>
  <si>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</si>
  <si>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</si>
  <si>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</si>
  <si>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</si>
  <si>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</si>
  <si>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</si>
  <si>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</si>
  <si>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</si>
  <si>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</si>
  <si>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</si>
  <si>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</si>
  <si>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</si>
  <si>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</si>
  <si>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</si>
  <si>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</si>
  <si>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</si>
  <si>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</si>
  <si>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</si>
  <si>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</si>
  <si>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</si>
  <si>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</si>
  <si>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</si>
  <si>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</si>
  <si>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</si>
  <si>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</si>
  <si>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</si>
  <si>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</si>
  <si>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</si>
  <si>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</si>
  <si>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</si>
  <si>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</si>
  <si>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</si>
  <si>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</si>
  <si>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</si>
  <si>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</si>
  <si>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</si>
  <si>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</si>
  <si>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</si>
  <si>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</si>
  <si>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</si>
  <si>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</si>
  <si>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</si>
  <si>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</si>
  <si>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</si>
  <si>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</si>
  <si>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</si>
  <si>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</si>
  <si>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</si>
  <si>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</si>
  <si>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</si>
  <si>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</si>
  <si>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</si>
  <si>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</si>
  <si>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</si>
  <si>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</si>
  <si>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</si>
  <si>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</si>
  <si>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</si>
  <si>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</si>
  <si>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</si>
  <si>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</si>
  <si>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</si>
  <si>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</si>
  <si>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</si>
  <si>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</si>
  <si>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</si>
  <si>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</si>
  <si>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</si>
  <si>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</si>
  <si>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</si>
  <si>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</si>
  <si>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</si>
  <si>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</si>
  <si>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</si>
  <si>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</si>
  <si>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</si>
  <si>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</si>
  <si>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</si>
  <si>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</si>
  <si>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</si>
  <si>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</si>
  <si>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</si>
  <si>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</si>
  <si>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</si>
  <si>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</si>
  <si>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</si>
  <si>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</si>
  <si>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</si>
  <si>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</si>
  <si>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</si>
  <si>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</si>
  <si>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</si>
  <si>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</si>
  <si>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</si>
  <si>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</si>
  <si>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</si>
  <si>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</si>
  <si>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</si>
  <si>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</si>
  <si>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</si>
  <si>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</si>
  <si>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</si>
  <si>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</si>
  <si>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</si>
  <si>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</si>
  <si>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</si>
  <si>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</si>
  <si>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</si>
  <si>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</si>
  <si>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</si>
  <si>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</si>
  <si>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</si>
  <si>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</si>
  <si>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</si>
  <si>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</si>
  <si>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</si>
  <si>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</si>
  <si>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</si>
  <si>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</si>
  <si>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</si>
  <si>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</si>
  <si>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</si>
  <si>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</si>
  <si>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</si>
  <si>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</si>
  <si>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</si>
  <si>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</si>
  <si>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</si>
  <si>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</si>
  <si>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</si>
  <si>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</si>
  <si>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</si>
  <si>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</si>
  <si>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</si>
  <si>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</si>
  <si>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</si>
  <si>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</si>
  <si>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</si>
  <si>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</si>
  <si>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</si>
  <si>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</si>
  <si>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</si>
  <si>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</si>
  <si>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</si>
  <si>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</si>
  <si>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</si>
  <si>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</si>
  <si>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</si>
  <si>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</si>
  <si>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</si>
  <si>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</si>
  <si>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</si>
  <si>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</si>
  <si>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</si>
  <si>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</si>
  <si>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</si>
  <si>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</si>
  <si>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</si>
  <si>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</si>
  <si>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</si>
  <si>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</si>
  <si>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</si>
  <si>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</si>
  <si>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</si>
  <si>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</si>
  <si>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</si>
  <si>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</si>
  <si>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</si>
  <si>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</si>
  <si>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</si>
  <si>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</si>
  <si>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</si>
  <si>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</si>
  <si>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</si>
  <si>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</si>
  <si>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</si>
  <si>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</si>
  <si>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</si>
  <si>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</si>
  <si>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</si>
  <si>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</si>
  <si>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</si>
  <si>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</si>
  <si>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</si>
  <si>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</si>
  <si>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</si>
  <si>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</si>
  <si>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</si>
  <si>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</si>
  <si>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</si>
  <si>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</si>
  <si>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</si>
  <si>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</si>
  <si>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</si>
  <si>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</si>
  <si>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</si>
  <si>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</si>
  <si>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</si>
  <si>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</si>
  <si>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</si>
  <si>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</si>
  <si>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</si>
  <si>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</si>
  <si>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</si>
  <si>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</si>
  <si>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</si>
  <si>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</si>
  <si>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</si>
  <si>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</si>
  <si>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</si>
  <si>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</si>
  <si>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</si>
  <si>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</si>
  <si>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</si>
  <si>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</si>
  <si>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</si>
  <si>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</si>
  <si>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</si>
  <si>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</si>
  <si>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</si>
  <si>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</si>
  <si>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</si>
  <si>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</si>
  <si>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</si>
  <si>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</si>
  <si>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</si>
  <si>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</si>
  <si>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</si>
  <si>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</si>
  <si>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</si>
  <si>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</si>
  <si>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</si>
  <si>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</si>
  <si>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</si>
  <si>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</si>
  <si>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</si>
  <si>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</si>
  <si>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</si>
  <si>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</si>
  <si>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</si>
  <si>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</si>
  <si>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</si>
  <si>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</si>
  <si>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</si>
  <si>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</si>
  <si>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</si>
  <si>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</si>
  <si>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</si>
  <si>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</si>
  <si>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</si>
  <si>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</si>
  <si>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</si>
  <si>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</si>
  <si>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</si>
  <si>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</si>
  <si>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</si>
  <si>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</si>
  <si>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</si>
  <si>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</si>
  <si>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</si>
  <si>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</si>
  <si>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</si>
  <si>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</si>
  <si>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</si>
  <si>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</si>
  <si>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</si>
  <si>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</si>
  <si>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</si>
  <si>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</si>
  <si>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</si>
  <si>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</si>
  <si>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</si>
  <si>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</si>
  <si>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</si>
  <si>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</si>
  <si>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</si>
  <si>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</si>
  <si>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</si>
  <si>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</si>
  <si>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</si>
  <si>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</si>
  <si>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</si>
  <si>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</si>
  <si>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</si>
  <si>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</si>
  <si>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</si>
  <si>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</si>
  <si>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</si>
  <si>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</si>
  <si>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</si>
  <si>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</si>
  <si>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</si>
  <si>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</si>
  <si>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</si>
  <si>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</si>
  <si>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</si>
  <si>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</si>
  <si>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</si>
  <si>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</si>
  <si>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</si>
  <si>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</si>
  <si>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</si>
  <si>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</si>
  <si>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</si>
  <si>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</si>
  <si>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</si>
  <si>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</si>
  <si>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</si>
  <si>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</si>
  <si>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</si>
  <si>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</si>
  <si>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</si>
  <si>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</si>
  <si>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</si>
  <si>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</si>
  <si>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</si>
  <si>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</si>
  <si>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</si>
  <si>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</si>
  <si>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</si>
  <si>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</si>
  <si>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</si>
  <si>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</si>
  <si>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</si>
  <si>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</si>
  <si>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</si>
  <si>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</si>
  <si>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</si>
  <si>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</si>
  <si>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</si>
  <si>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</si>
  <si>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</si>
  <si>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</si>
  <si>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</si>
  <si>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</si>
  <si>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</si>
  <si>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</si>
  <si>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</si>
  <si>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</si>
  <si>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</si>
  <si>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</si>
  <si>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</si>
  <si>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</si>
  <si>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</si>
  <si>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</si>
  <si>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</si>
  <si>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</si>
  <si>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</si>
  <si>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</si>
  <si>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</si>
  <si>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</si>
  <si>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</si>
  <si>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</si>
  <si>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</si>
  <si>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</si>
  <si>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</si>
  <si>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</si>
  <si>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</si>
  <si>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</si>
  <si>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</si>
  <si>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</si>
  <si>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</si>
  <si>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</si>
  <si>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</si>
  <si>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</si>
  <si>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</si>
  <si>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</si>
  <si>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</si>
  <si>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</si>
  <si>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</si>
  <si>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</si>
  <si>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</si>
  <si>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</si>
  <si>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</si>
  <si>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</si>
  <si>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</si>
  <si>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</si>
  <si>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</si>
  <si>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</si>
  <si>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</si>
  <si>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</si>
  <si>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</si>
  <si>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</si>
  <si>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</si>
  <si>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</si>
  <si>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</si>
  <si>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</si>
  <si>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</si>
  <si>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</si>
  <si>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</si>
  <si>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</si>
  <si>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</si>
  <si>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</si>
  <si>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</si>
  <si>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</si>
  <si>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</si>
  <si>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</si>
  <si>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</si>
  <si>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</si>
  <si>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</si>
  <si>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</si>
  <si>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</si>
  <si>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</si>
  <si>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</si>
  <si>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</si>
  <si>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</si>
  <si>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</si>
  <si>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</si>
  <si>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</si>
  <si>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</si>
  <si>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</si>
  <si>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</si>
  <si>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</si>
  <si>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</si>
  <si>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</si>
  <si>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</si>
  <si>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</si>
  <si>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</si>
  <si>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</si>
  <si>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</si>
  <si>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</si>
  <si>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</si>
  <si>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</si>
  <si>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</si>
  <si>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</si>
  <si>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</si>
  <si>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</si>
  <si>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</si>
  <si>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</si>
  <si>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</si>
  <si>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</si>
  <si>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</si>
  <si>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</si>
  <si>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</si>
  <si>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</si>
  <si>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</si>
  <si>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</si>
  <si>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</si>
  <si>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</si>
  <si>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</si>
  <si>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</si>
  <si>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</si>
  <si>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</si>
  <si>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</si>
  <si>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</si>
  <si>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</si>
  <si>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</si>
  <si>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</si>
  <si>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</si>
  <si>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</si>
  <si>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</si>
  <si>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</si>
  <si>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</si>
  <si>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</si>
  <si>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</si>
  <si>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</si>
  <si>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</si>
  <si>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</si>
  <si>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</si>
  <si>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</si>
  <si>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</si>
  <si>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</si>
  <si>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</si>
  <si>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</si>
  <si>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</si>
  <si>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</si>
  <si>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</si>
  <si>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</si>
  <si>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</si>
  <si>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</si>
  <si>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</si>
  <si>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</si>
  <si>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</si>
  <si>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</si>
  <si>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</si>
  <si>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</si>
  <si>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</si>
  <si>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</si>
  <si>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</si>
  <si>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</si>
  <si>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</si>
  <si>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</si>
  <si>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</si>
  <si>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</si>
  <si>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</si>
  <si>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</si>
  <si>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</si>
  <si>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</si>
  <si>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</si>
  <si>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</si>
  <si>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</si>
  <si>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</si>
  <si>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</si>
  <si>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</si>
  <si>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</si>
  <si>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</si>
  <si>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</si>
  <si>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</si>
  <si>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</si>
  <si>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</si>
  <si>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</si>
  <si>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</si>
  <si>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</si>
  <si>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</si>
  <si>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</si>
  <si>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</si>
  <si>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</si>
  <si>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</si>
  <si>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</si>
  <si>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</si>
  <si>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</si>
  <si>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</si>
  <si>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</si>
  <si>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</si>
  <si>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</si>
  <si>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</si>
  <si>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</si>
  <si>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</si>
  <si>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</si>
  <si>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</si>
  <si>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</si>
  <si>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</si>
  <si>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</si>
  <si>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</si>
  <si>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</si>
  <si>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</si>
  <si>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</si>
  <si>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</si>
  <si>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</si>
  <si>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</si>
  <si>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</si>
  <si>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</si>
  <si>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</si>
  <si>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</si>
  <si>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</si>
  <si>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</si>
  <si>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</si>
  <si>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</si>
  <si>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</si>
  <si>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</si>
  <si>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</si>
  <si>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</si>
  <si>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</si>
  <si>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</si>
  <si>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</si>
  <si>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</si>
  <si>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</si>
  <si>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</si>
  <si>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</si>
  <si>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</si>
  <si>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</si>
  <si>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</si>
  <si>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</si>
  <si>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</si>
  <si>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</si>
  <si>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</si>
  <si>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</si>
  <si>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</si>
  <si>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</si>
  <si>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</si>
  <si>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</si>
  <si>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</si>
  <si>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</si>
  <si>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</si>
  <si>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</si>
  <si>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</si>
  <si>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</si>
  <si>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</si>
  <si>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</si>
  <si>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</si>
  <si>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</si>
  <si>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</si>
  <si>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</si>
  <si>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</si>
  <si>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</si>
  <si>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</si>
  <si>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</si>
  <si>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</si>
  <si>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</si>
  <si>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</si>
  <si>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</si>
  <si>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</si>
  <si>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</si>
  <si>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</si>
  <si>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</si>
  <si>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</si>
  <si>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</si>
  <si>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</si>
  <si>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</si>
  <si>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</si>
  <si>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</si>
  <si>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</si>
  <si>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</si>
  <si>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</si>
  <si>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</si>
  <si>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</si>
  <si>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</si>
  <si>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</si>
  <si>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</si>
  <si>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</si>
  <si>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</si>
  <si>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</si>
  <si>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</si>
  <si>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</si>
  <si>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</si>
  <si>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</si>
  <si>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</si>
  <si>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</si>
  <si>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</si>
  <si>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</si>
  <si>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</si>
  <si>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</si>
  <si>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</si>
  <si>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</si>
  <si>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</si>
  <si>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</si>
  <si>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</si>
  <si>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</si>
  <si>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</si>
  <si>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</si>
  <si>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</si>
  <si>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</si>
  <si>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</si>
  <si>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</si>
  <si>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</si>
  <si>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</si>
  <si>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</si>
  <si>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</si>
  <si>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</si>
  <si>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</si>
  <si>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</si>
  <si>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</si>
  <si>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</si>
  <si>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</si>
  <si>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</si>
  <si>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</si>
  <si>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</si>
  <si>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</si>
  <si>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</si>
  <si>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</si>
  <si>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</si>
  <si>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</si>
  <si>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</si>
  <si>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</si>
  <si>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</si>
  <si>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</si>
  <si>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</si>
  <si>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</si>
  <si>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</si>
  <si>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</si>
  <si>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</si>
  <si>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</si>
  <si>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</si>
  <si>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</si>
  <si>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</si>
  <si>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</si>
  <si>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</si>
  <si>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</si>
  <si>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</si>
  <si>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</si>
  <si>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</si>
  <si>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</si>
  <si>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</si>
  <si>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</si>
  <si>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</si>
  <si>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</si>
  <si>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</si>
  <si>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</si>
  <si>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</si>
  <si>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</si>
  <si>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</si>
  <si>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</si>
  <si>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</si>
  <si>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</si>
  <si>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</si>
  <si>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</si>
  <si>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</si>
  <si>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</si>
  <si>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</si>
  <si>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</si>
  <si>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</si>
  <si>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</si>
  <si>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</si>
  <si>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</si>
  <si>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</si>
  <si>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</si>
  <si>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</si>
  <si>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</si>
  <si>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</si>
  <si>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</si>
  <si>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</si>
  <si>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</si>
  <si>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</si>
  <si>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</si>
  <si>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</si>
  <si>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</si>
  <si>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</si>
  <si>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</si>
  <si>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</si>
  <si>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</si>
  <si>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</si>
  <si>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</si>
  <si>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</si>
  <si>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</si>
  <si>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</si>
  <si>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</si>
  <si>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</si>
  <si>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</si>
  <si>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</si>
  <si>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</si>
  <si>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</si>
  <si>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</si>
  <si>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</si>
  <si>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</si>
  <si>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</si>
  <si>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</si>
  <si>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</si>
  <si>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</si>
  <si>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</si>
  <si>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</si>
  <si>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</si>
  <si>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</si>
  <si>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</si>
  <si>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</si>
  <si>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</si>
  <si>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</si>
  <si>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</si>
  <si>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</si>
  <si>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</si>
  <si>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</si>
  <si>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</si>
  <si>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</si>
  <si>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</si>
  <si>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</si>
  <si>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</si>
  <si>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</si>
  <si>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</si>
  <si>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</si>
  <si>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</si>
  <si>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</si>
  <si>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</si>
  <si>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</si>
  <si>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</si>
  <si>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</si>
  <si>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</si>
  <si>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</si>
  <si>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</si>
  <si>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</si>
  <si>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</si>
  <si>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</si>
  <si>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</si>
  <si>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</si>
  <si>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</si>
  <si>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</si>
  <si>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</si>
  <si>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</si>
  <si>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</si>
  <si>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</si>
  <si>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</si>
  <si>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</si>
  <si>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</si>
  <si>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</si>
  <si>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</si>
  <si>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</si>
  <si>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</si>
  <si>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</si>
  <si>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</si>
  <si>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</si>
  <si>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</si>
  <si>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</si>
  <si>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</si>
  <si>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</si>
  <si>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</si>
  <si>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</si>
  <si>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</si>
  <si>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</si>
  <si>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</si>
  <si>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</si>
  <si>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</si>
  <si>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</si>
  <si>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</si>
  <si>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</si>
  <si>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</si>
  <si>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</si>
  <si>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</si>
  <si>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</si>
  <si>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</si>
  <si>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</si>
  <si>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</si>
  <si>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</si>
  <si>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</si>
  <si>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</si>
  <si>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</si>
  <si>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</si>
  <si>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</si>
  <si>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</si>
  <si>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</si>
  <si>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</si>
  <si>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</si>
  <si>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</si>
  <si>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</si>
  <si>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</si>
  <si>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</si>
  <si>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</si>
  <si>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</si>
  <si>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</si>
  <si>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</si>
  <si>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</si>
  <si>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</si>
  <si>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</si>
  <si>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</si>
  <si>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</si>
  <si>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</si>
  <si>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</si>
  <si>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</si>
  <si>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</si>
  <si>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</si>
  <si>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</si>
  <si>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</si>
  <si>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</si>
  <si>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</si>
  <si>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</si>
  <si>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</si>
  <si>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</si>
  <si>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</si>
  <si>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</si>
  <si>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</si>
  <si>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</si>
  <si>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</si>
  <si>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</si>
  <si>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</si>
  <si>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</si>
  <si>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</si>
  <si>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</si>
  <si>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</si>
  <si>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</si>
  <si>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</si>
  <si>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</si>
  <si>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</si>
  <si>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</si>
  <si>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</si>
  <si>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</si>
  <si>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</si>
  <si>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</si>
  <si>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</si>
  <si>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</si>
  <si>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</si>
  <si>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</si>
  <si>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</si>
  <si>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</si>
  <si>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</si>
  <si>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</si>
  <si>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</si>
  <si>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</si>
  <si>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</si>
  <si>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</si>
  <si>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</si>
  <si>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</si>
  <si>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</si>
  <si>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</si>
  <si>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</si>
  <si>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</si>
  <si>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</si>
  <si>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</si>
  <si>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</si>
  <si>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</si>
  <si>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</si>
  <si>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</si>
  <si>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</si>
  <si>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</si>
  <si>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</si>
  <si>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</si>
  <si>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</si>
  <si>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</si>
  <si>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</si>
  <si>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</si>
  <si>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</si>
  <si>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</si>
  <si>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</si>
  <si>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</si>
  <si>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</si>
  <si>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</si>
  <si>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</si>
  <si>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</si>
  <si>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</si>
  <si>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</si>
  <si>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</si>
  <si>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</si>
  <si>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</si>
  <si>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</si>
  <si>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</si>
  <si>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</si>
  <si>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</si>
  <si>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</si>
  <si>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</si>
  <si>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</si>
  <si>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</si>
  <si>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</si>
  <si>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</si>
  <si>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</si>
  <si>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</si>
  <si>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</si>
  <si>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</si>
  <si>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</si>
  <si>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</si>
  <si>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</si>
  <si>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</si>
  <si>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</si>
  <si>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</si>
  <si>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</si>
  <si>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</si>
  <si>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</si>
  <si>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</si>
  <si>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</si>
  <si>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</si>
  <si>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</si>
  <si>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</si>
  <si>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</si>
  <si>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</si>
  <si>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</si>
  <si>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</si>
  <si>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</si>
  <si>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</si>
  <si>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</si>
  <si>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</si>
  <si>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</si>
  <si>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</si>
  <si>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</si>
  <si>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</si>
  <si>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</si>
  <si>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</si>
  <si>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</si>
  <si>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</si>
  <si>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</si>
  <si>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</si>
  <si>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</si>
  <si>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</si>
  <si>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</si>
  <si>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</si>
  <si>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</si>
  <si>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</si>
  <si>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</si>
  <si>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</si>
  <si>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</si>
  <si>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</si>
  <si>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</si>
  <si>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</si>
  <si>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</si>
  <si>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</si>
  <si>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</si>
  <si>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</si>
  <si>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</si>
  <si>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</si>
  <si>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</si>
  <si>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</si>
  <si>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</si>
  <si>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</si>
  <si>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</si>
  <si>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</si>
  <si>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</si>
  <si>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</si>
  <si>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</si>
  <si>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</si>
  <si>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</si>
  <si>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</si>
  <si>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</si>
  <si>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</si>
  <si>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</si>
  <si>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</si>
  <si>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</si>
  <si>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</si>
  <si>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</si>
  <si>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</si>
  <si>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</si>
  <si>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</si>
  <si>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</si>
  <si>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</si>
  <si>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</si>
  <si>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</si>
  <si>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</si>
  <si>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</si>
  <si>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</si>
  <si>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</si>
  <si>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</si>
  <si>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</si>
  <si>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</si>
  <si>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</si>
  <si>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</si>
  <si>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</si>
  <si>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</si>
  <si>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</si>
  <si>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</si>
  <si>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</si>
  <si>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</si>
  <si>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</si>
  <si>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</si>
  <si>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</si>
  <si>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</si>
  <si>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</si>
  <si>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</si>
  <si>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</si>
  <si>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</si>
  <si>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</si>
  <si>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</si>
  <si>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</si>
  <si>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</si>
  <si>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</si>
  <si>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</si>
  <si>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</si>
  <si>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</si>
  <si>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</si>
  <si>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</si>
  <si>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</si>
  <si>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</si>
  <si>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</si>
  <si>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</si>
  <si>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</si>
  <si>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</si>
  <si>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</si>
  <si>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</si>
  <si>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</si>
  <si>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</si>
  <si>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</si>
  <si>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</si>
  <si>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</si>
  <si>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</si>
  <si>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</si>
  <si>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</si>
  <si>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</si>
  <si>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</si>
  <si>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</si>
  <si>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</si>
  <si>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</si>
  <si>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</si>
  <si>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</si>
  <si>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</si>
  <si>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</si>
  <si>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</si>
  <si>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</si>
  <si>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</si>
  <si>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</si>
  <si>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</si>
  <si>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</si>
  <si>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</si>
  <si>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</si>
  <si>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</si>
  <si>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</si>
  <si>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</si>
  <si>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</si>
  <si>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</si>
  <si>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</si>
  <si>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</si>
  <si>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</si>
  <si>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</si>
  <si>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</si>
  <si>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</si>
  <si>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</si>
  <si>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</si>
  <si>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</si>
  <si>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</si>
  <si>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</si>
  <si>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</si>
  <si>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</si>
  <si>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</si>
  <si>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</si>
  <si>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</si>
  <si>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</si>
  <si>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</si>
  <si>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</si>
  <si>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</si>
  <si>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</si>
  <si>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</si>
  <si>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</si>
  <si>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</si>
  <si>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</si>
  <si>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</si>
  <si>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</si>
  <si>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</si>
  <si>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</si>
  <si>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</si>
  <si>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</si>
  <si>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</si>
  <si>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</si>
  <si>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</si>
  <si>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</si>
  <si>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</si>
  <si>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</si>
  <si>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</si>
  <si>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</si>
  <si>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</si>
  <si>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</si>
  <si>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</si>
  <si>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</si>
  <si>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</si>
  <si>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</si>
  <si>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</si>
  <si>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</si>
  <si>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</si>
  <si>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</si>
  <si>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</si>
  <si>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</si>
  <si>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</si>
  <si>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</si>
  <si>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</si>
  <si>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</si>
  <si>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</si>
  <si>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</si>
  <si>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</si>
  <si>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</si>
  <si>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</si>
  <si>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</si>
  <si>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</si>
  <si>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</si>
  <si>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</si>
  <si>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</si>
  <si>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</si>
  <si>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</si>
  <si>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</si>
  <si>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</si>
  <si>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</si>
  <si>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</si>
  <si>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</si>
  <si>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</si>
  <si>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</si>
  <si>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</si>
  <si>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</si>
  <si>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</si>
  <si>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</si>
  <si>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</si>
  <si>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</si>
  <si>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</si>
  <si>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</si>
  <si>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</si>
  <si>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</si>
  <si>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</si>
  <si>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</si>
  <si>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</si>
  <si>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</si>
  <si>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</si>
  <si>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</si>
  <si>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</si>
  <si>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</si>
  <si>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</si>
  <si>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</si>
  <si>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</si>
  <si>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</si>
  <si>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</si>
  <si>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</si>
  <si>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</si>
  <si>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</si>
  <si>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</si>
  <si>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</si>
  <si>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</si>
  <si>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</si>
  <si>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</si>
  <si>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</si>
  <si>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</si>
  <si>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</si>
  <si>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</si>
  <si>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</si>
  <si>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</si>
  <si>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</si>
  <si>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</si>
  <si>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</si>
  <si>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</si>
  <si>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</si>
  <si>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</si>
  <si>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</si>
  <si>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</si>
  <si>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</si>
  <si>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</si>
  <si>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</si>
  <si>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</si>
  <si>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</si>
  <si>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</si>
  <si>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</si>
  <si>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</si>
  <si>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</si>
  <si>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</si>
  <si>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</si>
  <si>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</si>
  <si>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</si>
  <si>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</si>
  <si>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</si>
  <si>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</si>
  <si>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</si>
  <si>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</si>
  <si>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</si>
  <si>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</si>
  <si>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</si>
  <si>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</si>
  <si>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</si>
  <si>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</si>
  <si>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</si>
  <si>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</si>
  <si>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</si>
  <si>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</si>
  <si>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</si>
  <si>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</si>
  <si>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</si>
  <si>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</si>
  <si>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</si>
  <si>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</si>
  <si>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</si>
  <si>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</si>
  <si>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</si>
  <si>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</si>
  <si>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</si>
  <si>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</si>
  <si>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</si>
  <si>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</si>
  <si>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</si>
  <si>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</si>
  <si>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</si>
  <si>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</si>
  <si>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</si>
  <si>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</si>
  <si>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</si>
  <si>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</si>
  <si>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</si>
  <si>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</si>
  <si>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</si>
  <si>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</si>
  <si>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</si>
  <si>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</si>
  <si>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</si>
  <si>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</si>
  <si>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</si>
  <si>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</si>
  <si>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</si>
  <si>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</si>
  <si>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</si>
  <si>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</si>
  <si>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</si>
  <si>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</si>
  <si>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</si>
  <si>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</si>
  <si>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</si>
  <si>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</si>
  <si>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</si>
  <si>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</si>
  <si>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</si>
  <si>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</si>
  <si>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</si>
  <si>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</si>
  <si>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</si>
  <si>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</si>
  <si>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</si>
  <si>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</si>
  <si>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</si>
  <si>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</si>
  <si>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</si>
  <si>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</si>
  <si>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</si>
  <si>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</si>
  <si>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</si>
  <si>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</si>
  <si>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</si>
  <si>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</si>
  <si>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</si>
  <si>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</si>
  <si>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</si>
  <si>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</si>
  <si>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</si>
  <si>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</si>
  <si>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</si>
  <si>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</si>
  <si>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</si>
  <si>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</si>
  <si>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</si>
  <si>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</si>
  <si>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</si>
  <si>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</si>
  <si>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</si>
  <si>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</si>
  <si>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</si>
  <si>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</si>
  <si>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</si>
  <si>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</si>
  <si>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</si>
  <si>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</si>
  <si>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</si>
  <si>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</si>
  <si>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</si>
  <si>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</si>
  <si>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</si>
  <si>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</si>
  <si>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</si>
  <si>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</si>
  <si>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</si>
  <si>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</si>
  <si>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</si>
  <si>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</si>
  <si>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</si>
  <si>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</si>
  <si>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</si>
  <si>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</si>
  <si>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</si>
  <si>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</si>
  <si>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</si>
  <si>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</si>
  <si>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</si>
  <si>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</si>
  <si>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</si>
  <si>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</si>
  <si>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</si>
  <si>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</si>
  <si>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</si>
  <si>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</si>
  <si>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</si>
  <si>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</si>
  <si>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</si>
  <si>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</si>
  <si>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</si>
  <si>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</si>
  <si>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</si>
  <si>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</si>
  <si>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</si>
  <si>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</si>
  <si>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</si>
  <si>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</si>
  <si>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</si>
  <si>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</si>
  <si>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</si>
  <si>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</si>
  <si>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</si>
  <si>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</si>
  <si>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</si>
  <si>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</si>
  <si>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</si>
  <si>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</si>
  <si>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</si>
  <si>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</si>
  <si>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</si>
  <si>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</si>
  <si>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</si>
  <si>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</si>
  <si>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</si>
  <si>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</si>
  <si>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</si>
  <si>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</si>
  <si>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</si>
  <si>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</si>
  <si>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</si>
  <si>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</si>
  <si>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</si>
  <si>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</si>
  <si>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</si>
  <si>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</si>
  <si>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</si>
  <si>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</si>
  <si>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</si>
  <si>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</si>
  <si>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</si>
  <si>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</si>
  <si>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</si>
  <si>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</si>
  <si>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</si>
  <si>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</si>
  <si>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</si>
  <si>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</si>
  <si>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</si>
  <si>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</si>
  <si>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</si>
  <si>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</si>
  <si>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</si>
  <si>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</si>
  <si>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</si>
  <si>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</si>
  <si>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</si>
  <si>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</si>
  <si>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</si>
  <si>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</si>
  <si>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</si>
  <si>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</si>
  <si>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</si>
  <si>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</si>
  <si>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</si>
  <si>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</si>
  <si>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</si>
  <si>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</si>
  <si>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</si>
  <si>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</si>
  <si>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</si>
  <si>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</si>
  <si>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</si>
  <si>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</si>
  <si>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</si>
  <si>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</si>
  <si>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</si>
  <si>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</si>
  <si>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</si>
  <si>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</si>
  <si>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</si>
  <si>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</si>
  <si>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</si>
  <si>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</si>
  <si>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</si>
  <si>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</si>
  <si>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</si>
  <si>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</si>
  <si>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</si>
  <si>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</si>
  <si>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</si>
  <si>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</si>
  <si>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</si>
  <si>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</si>
  <si>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</si>
  <si>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</si>
  <si>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</si>
  <si>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</si>
  <si>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</si>
  <si>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</si>
  <si>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</si>
  <si>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</si>
  <si>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</si>
  <si>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</si>
  <si>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</si>
  <si>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</si>
  <si>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</si>
  <si>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</si>
  <si>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</si>
  <si>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</si>
  <si>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</si>
  <si>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</si>
  <si>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</si>
  <si>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</si>
  <si>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</si>
  <si>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</si>
  <si>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</si>
  <si>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</si>
  <si>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</si>
  <si>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</si>
  <si>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</si>
  <si>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</si>
  <si>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</si>
  <si>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</si>
  <si>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</si>
  <si>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</si>
  <si>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</si>
  <si>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</si>
  <si>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</si>
  <si>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</si>
  <si>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</si>
  <si>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</si>
  <si>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</si>
  <si>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</si>
  <si>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</si>
  <si>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</si>
  <si>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</si>
  <si>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</si>
  <si>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</si>
  <si>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</si>
  <si>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</si>
  <si>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</si>
  <si>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</si>
  <si>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</si>
  <si>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</si>
  <si>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</si>
  <si>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</si>
  <si>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</si>
  <si>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</si>
  <si>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</si>
  <si>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</si>
  <si>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</si>
  <si>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</si>
  <si>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</si>
  <si>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</si>
  <si>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</si>
  <si>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</si>
  <si>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</si>
  <si>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</si>
  <si>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</si>
  <si>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</si>
  <si>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</si>
  <si>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</si>
  <si>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</si>
  <si>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</si>
  <si>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</si>
  <si>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</si>
  <si>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</si>
  <si>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</si>
  <si>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</si>
  <si>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</si>
  <si>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</si>
  <si>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</si>
  <si>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</si>
  <si>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</si>
  <si>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</si>
  <si>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</si>
  <si>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</si>
  <si>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</si>
  <si>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</si>
  <si>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</si>
  <si>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</si>
  <si>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</si>
  <si>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</si>
  <si>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</si>
  <si>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</si>
  <si>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</si>
  <si>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</si>
  <si>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</si>
  <si>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</si>
  <si>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</si>
  <si>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</si>
  <si>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</si>
  <si>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</si>
  <si>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</si>
  <si>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</si>
  <si>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</si>
  <si>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</si>
  <si>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</si>
  <si>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</si>
  <si>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</si>
  <si>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</si>
  <si>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</si>
  <si>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</si>
  <si>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</si>
  <si>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</si>
  <si>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</si>
  <si>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</si>
  <si>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</si>
  <si>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</si>
  <si>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</si>
  <si>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</si>
  <si>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</si>
  <si>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</si>
  <si>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</si>
  <si>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</si>
  <si>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</si>
  <si>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</si>
  <si>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</si>
  <si>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</si>
  <si>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</si>
  <si>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</si>
  <si>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</si>
  <si>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</si>
  <si>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</si>
  <si>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</si>
  <si>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</si>
  <si>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</si>
  <si>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</si>
  <si>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</si>
  <si>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</si>
  <si>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</si>
  <si>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</si>
  <si>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</si>
  <si>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</si>
  <si>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</si>
  <si>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</si>
  <si>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</si>
  <si>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</si>
  <si>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</si>
  <si>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</si>
  <si>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</si>
  <si>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</si>
  <si>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</si>
  <si>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</si>
  <si>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</si>
  <si>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</si>
  <si>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</si>
  <si>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</si>
  <si>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</si>
  <si>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</si>
  <si>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</si>
  <si>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</si>
  <si>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</si>
  <si>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</si>
  <si>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</si>
  <si>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</si>
  <si>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</si>
  <si>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</si>
  <si>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</si>
  <si>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</si>
  <si>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</si>
  <si>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</si>
  <si>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</si>
  <si>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</si>
  <si>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</si>
  <si>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</si>
  <si>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</si>
  <si>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</si>
  <si>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</si>
  <si>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</si>
  <si>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</si>
  <si>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</si>
  <si>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</si>
  <si>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</si>
  <si>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</si>
  <si>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</si>
  <si>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</si>
  <si>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</si>
  <si>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</si>
  <si>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</si>
  <si>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</si>
  <si>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</si>
  <si>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</si>
  <si>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</si>
  <si>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</si>
  <si>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</si>
  <si>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</si>
  <si>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</si>
  <si>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</si>
  <si>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</si>
  <si>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</si>
  <si>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</si>
  <si>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</si>
  <si>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</si>
  <si>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</si>
  <si>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</si>
  <si>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</si>
  <si>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</si>
  <si>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</si>
  <si>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</si>
  <si>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</si>
  <si>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</si>
  <si>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</si>
  <si>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</si>
  <si>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</si>
  <si>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</si>
  <si>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</si>
  <si>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</si>
  <si>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</si>
  <si>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</si>
  <si>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</si>
  <si>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</si>
  <si>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</si>
  <si>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</si>
  <si>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</si>
  <si>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</si>
  <si>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</si>
  <si>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</si>
  <si>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</si>
  <si>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</si>
  <si>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</si>
  <si>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</si>
  <si>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</si>
  <si>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</si>
  <si>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</si>
  <si>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</si>
  <si>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</si>
  <si>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</si>
  <si>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</si>
  <si>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</si>
  <si>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</si>
  <si>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</si>
  <si>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</si>
  <si>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</si>
  <si>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</si>
  <si>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</si>
  <si>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</si>
  <si>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</si>
  <si>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</si>
  <si>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</si>
  <si>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</si>
  <si>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</si>
  <si>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</si>
  <si>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</si>
  <si>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</si>
  <si>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</si>
  <si>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</si>
  <si>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</si>
  <si>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</si>
  <si>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</si>
  <si>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</si>
  <si>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</si>
  <si>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</si>
  <si>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</si>
  <si>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</si>
  <si>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</si>
  <si>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</si>
  <si>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</si>
  <si>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</si>
  <si>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</si>
  <si>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</si>
  <si>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</si>
  <si>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</si>
  <si>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</si>
  <si>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</si>
  <si>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</si>
  <si>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</si>
  <si>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</si>
  <si>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</si>
  <si>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</si>
  <si>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</si>
  <si>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</si>
  <si>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</si>
  <si>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</si>
  <si>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</si>
  <si>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</si>
  <si>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</si>
  <si>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</si>
  <si>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</si>
  <si>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</si>
  <si>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</si>
  <si>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</si>
  <si>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</si>
  <si>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</si>
  <si>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</si>
  <si>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</si>
  <si>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</si>
  <si>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</si>
  <si>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</si>
  <si>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</si>
  <si>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</si>
  <si>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</si>
  <si>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</si>
  <si>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</si>
  <si>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</si>
  <si>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</si>
  <si>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</si>
  <si>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</si>
  <si>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</si>
  <si>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</si>
  <si>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</si>
  <si>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</si>
  <si>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</si>
  <si>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</si>
  <si>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</si>
  <si>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</si>
  <si>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</si>
  <si>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</si>
  <si>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</si>
  <si>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</si>
  <si>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</si>
  <si>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</si>
  <si>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</si>
  <si>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</si>
  <si>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</si>
  <si>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</si>
  <si>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</si>
  <si>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</si>
  <si>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</si>
  <si>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</si>
  <si>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</si>
  <si>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</si>
  <si>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</si>
  <si>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</si>
  <si>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</si>
  <si>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</si>
  <si>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</si>
  <si>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</si>
  <si>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</si>
  <si>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</si>
  <si>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</si>
  <si>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</si>
  <si>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</si>
  <si>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</si>
  <si>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</si>
  <si>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</si>
  <si>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</si>
  <si>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</si>
  <si>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</si>
  <si>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</si>
  <si>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</si>
  <si>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</si>
  <si>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</si>
  <si>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</si>
  <si>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</si>
  <si>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</si>
  <si>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</si>
  <si>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</si>
  <si>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</si>
  <si>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</si>
  <si>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</si>
  <si>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</si>
  <si>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</si>
  <si>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</si>
  <si>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</si>
  <si>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</si>
  <si>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</si>
  <si>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</si>
  <si>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</si>
  <si>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</si>
  <si>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</si>
  <si>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</si>
  <si>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</si>
  <si>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</si>
  <si>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</si>
  <si>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</si>
  <si>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</si>
  <si>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</si>
  <si>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</si>
  <si>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</si>
  <si>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</si>
  <si>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</si>
  <si>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</si>
  <si>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</si>
  <si>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</si>
  <si>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</si>
  <si>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</si>
  <si>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</si>
  <si>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</si>
  <si>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</si>
  <si>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</si>
  <si>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</si>
  <si>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</si>
  <si>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</si>
  <si>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</si>
  <si>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</si>
  <si>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</si>
  <si>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</si>
  <si>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</si>
  <si>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</si>
  <si>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</si>
  <si>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</si>
  <si>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</si>
  <si>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</si>
  <si>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</si>
  <si>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</si>
  <si>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</si>
  <si>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</si>
  <si>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</si>
  <si>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</si>
  <si>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</si>
  <si>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</si>
  <si>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</si>
  <si>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</si>
  <si>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</si>
  <si>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</si>
  <si>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</si>
  <si>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</si>
  <si>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</si>
  <si>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</si>
  <si>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</si>
  <si>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</si>
  <si>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</si>
  <si>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</si>
  <si>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</si>
  <si>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</si>
  <si>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</si>
  <si>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</si>
  <si>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</si>
  <si>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</si>
  <si>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</si>
  <si>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</si>
  <si>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</si>
  <si>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</si>
  <si>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</si>
  <si>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</si>
  <si>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</si>
  <si>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</si>
  <si>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</si>
  <si>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</si>
  <si>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</si>
  <si>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</si>
  <si>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</si>
  <si>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</si>
  <si>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</si>
  <si>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</si>
  <si>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</si>
  <si>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</si>
  <si>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</si>
  <si>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</si>
  <si>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</si>
  <si>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</si>
  <si>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</si>
  <si>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</si>
  <si>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</si>
  <si>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</si>
  <si>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</si>
  <si>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</si>
  <si>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</si>
  <si>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</si>
  <si>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</si>
  <si>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</si>
  <si>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</si>
  <si>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</si>
  <si>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</si>
  <si>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</si>
  <si>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</si>
  <si>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</si>
  <si>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</si>
  <si>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</si>
  <si>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</si>
  <si>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</si>
  <si>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</si>
  <si>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</si>
  <si>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</si>
  <si>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</si>
  <si>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</si>
  <si>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</si>
  <si>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</si>
  <si>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</si>
  <si>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</si>
  <si>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</si>
  <si>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</si>
  <si>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</si>
  <si>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</si>
  <si>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</si>
  <si>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</si>
  <si>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</si>
  <si>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</si>
  <si>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</si>
  <si>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</si>
  <si>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</si>
  <si>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</si>
  <si>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</si>
  <si>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</si>
  <si>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</si>
  <si>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</si>
  <si>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</si>
  <si>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</si>
  <si>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</si>
  <si>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</si>
  <si>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</si>
  <si>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</si>
  <si>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</si>
  <si>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</si>
  <si>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</si>
  <si>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</si>
  <si>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</si>
  <si>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</si>
  <si>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</si>
  <si>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</si>
  <si>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</si>
  <si>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</si>
  <si>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</si>
  <si>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</si>
  <si>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</si>
  <si>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</si>
  <si>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</si>
  <si>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</si>
  <si>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</si>
  <si>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</si>
  <si>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</si>
  <si>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</si>
  <si>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</si>
  <si>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</si>
  <si>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</si>
  <si>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</si>
  <si>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</si>
  <si>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</si>
  <si>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</si>
  <si>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</si>
  <si>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</si>
  <si>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</si>
  <si>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</si>
  <si>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</si>
  <si>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</si>
  <si>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</si>
  <si>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</si>
  <si>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</si>
  <si>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</si>
  <si>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</si>
  <si>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</si>
  <si>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</si>
  <si>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</si>
  <si>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</si>
  <si>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</si>
  <si>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</si>
  <si>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</si>
  <si>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</si>
  <si>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</si>
  <si>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</si>
  <si>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</si>
  <si>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</si>
  <si>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</si>
  <si>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</si>
  <si>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</si>
  <si>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</si>
  <si>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</si>
  <si>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</si>
  <si>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</si>
  <si>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</si>
  <si>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</si>
  <si>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</si>
  <si>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</si>
  <si>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</si>
  <si>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</si>
  <si>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</si>
  <si>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</si>
  <si>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</si>
  <si>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</si>
  <si>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</si>
  <si>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</si>
  <si>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</si>
  <si>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</si>
  <si>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</si>
  <si>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</si>
  <si>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</si>
  <si>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</si>
  <si>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</si>
  <si>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</si>
  <si>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</si>
  <si>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</si>
  <si>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</si>
  <si>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</si>
  <si>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</si>
  <si>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</si>
  <si>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</si>
  <si>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</si>
  <si>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</si>
  <si>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</si>
  <si>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</si>
  <si>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</si>
  <si>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</si>
  <si>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</si>
  <si>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</si>
  <si>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</si>
  <si>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</si>
  <si>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</si>
  <si>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</si>
  <si>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</si>
  <si>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</si>
  <si>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</si>
  <si>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</si>
  <si>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</si>
  <si>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</si>
  <si>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</si>
  <si>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</si>
  <si>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</si>
  <si>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</si>
  <si>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</si>
  <si>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</si>
  <si>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</si>
  <si>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</si>
  <si>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</si>
  <si>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</si>
  <si>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</si>
  <si>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</si>
  <si>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</si>
  <si>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</si>
  <si>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</si>
  <si>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</si>
  <si>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</si>
  <si>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</si>
  <si>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</si>
  <si>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</si>
  <si>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</si>
  <si>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</si>
  <si>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</si>
  <si>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</si>
  <si>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</si>
  <si>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</si>
  <si>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</si>
  <si>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</si>
  <si>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</si>
  <si>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</si>
  <si>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</si>
  <si>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</si>
  <si>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</si>
  <si>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</si>
  <si>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</si>
  <si>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</si>
  <si>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</si>
  <si>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</si>
  <si>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</si>
  <si>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</si>
  <si>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</si>
  <si>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</si>
  <si>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</si>
  <si>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</si>
  <si>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</si>
  <si>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</si>
  <si>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</si>
  <si>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</si>
  <si>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</si>
  <si>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</si>
  <si>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</si>
  <si>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</si>
  <si>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</si>
  <si>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</si>
  <si>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</si>
  <si>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</si>
  <si>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</si>
  <si>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</si>
  <si>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</si>
  <si>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</si>
  <si>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</si>
  <si>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</si>
  <si>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</si>
  <si>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</si>
  <si>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</si>
  <si>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</si>
  <si>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</si>
  <si>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</si>
  <si>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</si>
  <si>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</si>
  <si>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</si>
  <si>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</si>
  <si>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</si>
  <si>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</si>
  <si>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</si>
  <si>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</si>
  <si>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</si>
  <si>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</si>
  <si>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</si>
  <si>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</si>
  <si>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</si>
  <si>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</si>
  <si>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</si>
  <si>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</si>
  <si>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</si>
  <si>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</si>
  <si>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</si>
  <si>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</si>
  <si>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</si>
  <si>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</si>
  <si>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</si>
  <si>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</si>
  <si>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</si>
  <si>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</si>
  <si>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</si>
  <si>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</si>
  <si>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</si>
  <si>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</si>
  <si>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</si>
  <si>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</si>
  <si>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</si>
  <si>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</si>
  <si>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</si>
  <si>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</si>
  <si>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</si>
  <si>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</si>
  <si>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</si>
  <si>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</si>
  <si>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</si>
  <si>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</si>
  <si>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</si>
  <si>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</si>
  <si>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</si>
  <si>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</si>
  <si>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</si>
  <si>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</si>
  <si>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</si>
  <si>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</si>
  <si>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</si>
  <si>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</si>
  <si>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</si>
  <si>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</si>
  <si>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</si>
  <si>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</si>
  <si>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</si>
  <si>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</si>
  <si>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</si>
  <si>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</si>
  <si>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</si>
  <si>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</si>
  <si>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</si>
  <si>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</si>
  <si>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</si>
  <si>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</si>
  <si>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</si>
  <si>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</si>
  <si>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</si>
  <si>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</si>
  <si>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</si>
  <si>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</si>
  <si>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</si>
  <si>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</si>
  <si>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</si>
  <si>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</si>
  <si>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</si>
  <si>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</si>
  <si>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</si>
  <si>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</si>
  <si>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</si>
  <si>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</si>
  <si>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</si>
  <si>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</si>
  <si>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</si>
  <si>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</si>
  <si>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</si>
  <si>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</si>
  <si>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</si>
  <si>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</si>
  <si>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</si>
  <si>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</si>
  <si>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</si>
  <si>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</si>
  <si>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</si>
  <si>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</si>
  <si>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</si>
  <si>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</si>
  <si>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</si>
  <si>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</si>
  <si>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</si>
  <si>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</si>
  <si>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</si>
  <si>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</si>
  <si>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</si>
  <si>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</si>
  <si>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</si>
  <si>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</si>
  <si>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</si>
  <si>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</si>
  <si>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</si>
  <si>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</si>
  <si>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</si>
  <si>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</si>
  <si>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</si>
  <si>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</si>
  <si>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</si>
  <si>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</si>
  <si>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</si>
  <si>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</si>
  <si>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</si>
  <si>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</si>
  <si>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</si>
  <si>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</si>
  <si>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</si>
  <si>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</si>
  <si>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</si>
  <si>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</si>
  <si>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</si>
  <si>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</si>
  <si>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</si>
  <si>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</si>
  <si>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</si>
  <si>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</si>
  <si>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</si>
  <si>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</si>
  <si>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</si>
  <si>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</si>
  <si>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</si>
  <si>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</si>
  <si>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</si>
  <si>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</si>
  <si>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</si>
  <si>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</si>
  <si>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</si>
  <si>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</si>
  <si>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</si>
  <si>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</si>
  <si>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</si>
  <si>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</si>
  <si>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</si>
  <si>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</si>
  <si>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</si>
  <si>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</si>
  <si>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</si>
  <si>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</si>
  <si>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</si>
  <si>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</si>
  <si>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</si>
  <si>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</si>
  <si>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</si>
  <si>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</si>
  <si>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</si>
  <si>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</si>
  <si>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</si>
  <si>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</si>
  <si>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</si>
  <si>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</si>
  <si>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</si>
  <si>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</si>
  <si>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</si>
  <si>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</si>
  <si>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</si>
  <si>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</si>
  <si>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</si>
  <si>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</si>
  <si>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</si>
  <si>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</si>
  <si>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</si>
  <si>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</si>
  <si>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</si>
  <si>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</si>
  <si>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</si>
  <si>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</si>
  <si>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</si>
  <si>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</si>
  <si>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</si>
  <si>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</si>
  <si>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</si>
  <si>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</si>
  <si>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</si>
  <si>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</si>
  <si>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</si>
  <si>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</si>
  <si>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</si>
  <si>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</si>
  <si>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</si>
  <si>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</si>
  <si>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</si>
  <si>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</si>
  <si>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</si>
  <si>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</si>
  <si>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</si>
  <si>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</si>
  <si>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</si>
  <si>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</si>
  <si>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</si>
  <si>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</si>
  <si>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</si>
  <si>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</si>
  <si>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</si>
  <si>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</si>
  <si>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</si>
  <si>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</si>
  <si>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</si>
  <si>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</si>
  <si>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</si>
  <si>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</si>
  <si>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</si>
  <si>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</si>
  <si>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</si>
  <si>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</si>
  <si>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</si>
  <si>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</si>
  <si>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</si>
  <si>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</si>
  <si>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</si>
  <si>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</si>
  <si>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</si>
  <si>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</si>
  <si>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</si>
  <si>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</si>
  <si>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</si>
  <si>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</si>
  <si>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</si>
  <si>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</si>
  <si>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</si>
  <si>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</si>
  <si>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</si>
  <si>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</si>
  <si>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</si>
  <si>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</si>
  <si>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</si>
  <si>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</si>
  <si>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</si>
  <si>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</si>
  <si>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</si>
  <si>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</si>
  <si>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</si>
  <si>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</si>
  <si>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</si>
  <si>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</si>
  <si>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</si>
  <si>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</si>
  <si>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</si>
  <si>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</si>
  <si>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</si>
  <si>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</si>
  <si>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</si>
  <si>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</si>
  <si>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</si>
  <si>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</si>
  <si>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</si>
  <si>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</si>
  <si>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</si>
  <si>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</si>
  <si>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</si>
  <si>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</si>
  <si>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</si>
  <si>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</si>
  <si>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</si>
  <si>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</si>
  <si>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</si>
  <si>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</si>
  <si>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</si>
  <si>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</si>
  <si>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</si>
  <si>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</si>
  <si>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</si>
  <si>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</si>
  <si>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</si>
  <si>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</si>
  <si>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</si>
  <si>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</si>
  <si>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</si>
  <si>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</si>
  <si>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</si>
  <si>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</si>
  <si>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</si>
  <si>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</si>
  <si>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</si>
  <si>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</si>
  <si>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</si>
  <si>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</si>
  <si>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</si>
  <si>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</si>
  <si>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</si>
  <si>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</si>
  <si>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</si>
  <si>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</si>
  <si>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</si>
  <si>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</si>
  <si>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</si>
  <si>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</si>
  <si>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</si>
  <si>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</si>
  <si>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</si>
  <si>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</si>
  <si>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</si>
  <si>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</si>
  <si>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</si>
  <si>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</si>
  <si>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</si>
  <si>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</si>
  <si>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</si>
  <si>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</si>
  <si>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</si>
  <si>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</si>
  <si>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</si>
  <si>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</si>
  <si>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</si>
  <si>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</si>
  <si>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</si>
  <si>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</si>
  <si>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</si>
  <si>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</si>
  <si>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</si>
  <si>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</si>
  <si>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</si>
  <si>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</si>
  <si>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</si>
  <si>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</si>
  <si>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</si>
  <si>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</si>
  <si>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</si>
  <si>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</si>
  <si>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</si>
  <si>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</si>
  <si>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</si>
  <si>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</si>
  <si>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</si>
  <si>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</si>
  <si>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</si>
  <si>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</si>
  <si>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</si>
  <si>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</si>
  <si>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</si>
  <si>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</si>
  <si>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</si>
  <si>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</si>
  <si>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</si>
  <si>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</si>
  <si>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</si>
  <si>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</si>
  <si>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</si>
  <si>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</si>
  <si>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</si>
  <si>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</si>
  <si>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</si>
  <si>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</si>
  <si>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</si>
  <si>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</si>
  <si>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</si>
  <si>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</si>
  <si>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</si>
  <si>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</si>
  <si>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</si>
  <si>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</si>
  <si>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</si>
  <si>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</si>
  <si>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</si>
  <si>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</si>
  <si>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</si>
  <si>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</si>
  <si>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</si>
  <si>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</si>
  <si>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</si>
  <si>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</si>
  <si>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</si>
  <si>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</si>
  <si>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</si>
  <si>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</si>
  <si>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</si>
  <si>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</si>
  <si>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</si>
  <si>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</si>
  <si>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</si>
  <si>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</si>
  <si>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</si>
  <si>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</si>
  <si>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</si>
  <si>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</si>
  <si>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</si>
  <si>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</si>
  <si>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</si>
  <si>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</si>
  <si>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</si>
  <si>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</si>
  <si>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</si>
  <si>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</si>
  <si>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</si>
  <si>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</si>
  <si>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</si>
  <si>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</si>
  <si>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</si>
  <si>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</si>
  <si>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</si>
  <si>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</si>
  <si>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</si>
  <si>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</si>
  <si>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</si>
  <si>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</si>
  <si>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</si>
  <si>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</si>
  <si>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</si>
  <si>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</si>
  <si>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</si>
  <si>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</si>
  <si>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</si>
  <si>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</si>
  <si>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</si>
  <si>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</si>
  <si>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</si>
  <si>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</si>
  <si>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</si>
  <si>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</si>
  <si>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</si>
  <si>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</si>
  <si>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</si>
  <si>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</si>
  <si>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</si>
  <si>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</si>
  <si>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</si>
  <si>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</si>
  <si>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</si>
  <si>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</si>
  <si>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</si>
  <si>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</si>
  <si>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</si>
  <si>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</si>
  <si>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</si>
  <si>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</si>
  <si>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</si>
  <si>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</si>
  <si>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</si>
  <si>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</si>
  <si>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</si>
  <si>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</si>
  <si>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</si>
  <si>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</si>
  <si>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</si>
  <si>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</si>
  <si>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</si>
  <si>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</si>
  <si>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</si>
  <si>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</si>
  <si>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</si>
  <si>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</si>
  <si>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</si>
  <si>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</si>
  <si>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</si>
  <si>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</si>
  <si>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</si>
  <si>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</si>
  <si>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</si>
  <si>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</si>
  <si>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</si>
  <si>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</si>
  <si>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</si>
  <si>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</si>
  <si>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</si>
  <si>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</si>
  <si>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</si>
  <si>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</si>
  <si>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</si>
  <si>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</si>
  <si>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</si>
  <si>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</si>
  <si>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</si>
  <si>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</si>
  <si>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</si>
  <si>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</si>
  <si>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</si>
  <si>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</si>
  <si>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</si>
  <si>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</si>
  <si>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</si>
  <si>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</si>
  <si>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</si>
  <si>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</si>
  <si>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</si>
  <si>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</si>
  <si>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</si>
  <si>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</si>
  <si>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</si>
  <si>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</si>
  <si>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</si>
  <si>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</si>
  <si>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</si>
  <si>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</si>
  <si>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</si>
  <si>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</si>
  <si>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</si>
  <si>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</si>
  <si>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</si>
  <si>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</si>
  <si>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</si>
  <si>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</si>
  <si>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</si>
  <si>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</si>
  <si>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</si>
  <si>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</si>
  <si>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</si>
  <si>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</si>
  <si>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</si>
  <si>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</si>
  <si>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</si>
  <si>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</si>
  <si>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</si>
  <si>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</si>
  <si>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</si>
  <si>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</si>
  <si>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</si>
  <si>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</si>
  <si>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</si>
  <si>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</si>
  <si>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</si>
  <si>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</si>
  <si>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</si>
  <si>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</si>
  <si>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</si>
  <si>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</si>
  <si>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</si>
  <si>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</si>
  <si>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</si>
  <si>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</si>
  <si>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</si>
  <si>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</si>
  <si>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</si>
  <si>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</si>
  <si>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</si>
  <si>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</si>
  <si>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</si>
  <si>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</si>
  <si>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</si>
  <si>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</si>
  <si>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</si>
  <si>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</si>
  <si>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</si>
  <si>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</si>
  <si>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</si>
  <si>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</si>
  <si>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</si>
  <si>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</si>
  <si>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</si>
  <si>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</si>
  <si>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</si>
  <si>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</si>
  <si>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</si>
  <si>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</si>
  <si>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</si>
  <si>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</si>
  <si>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</si>
  <si>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</si>
  <si>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</si>
  <si>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</si>
  <si>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</si>
  <si>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</si>
  <si>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</si>
  <si>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</si>
  <si>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</si>
  <si>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</si>
  <si>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</si>
  <si>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</si>
  <si>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</si>
  <si>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</si>
  <si>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</si>
  <si>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</si>
  <si>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</si>
  <si>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</si>
  <si>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</si>
  <si>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</si>
  <si>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</si>
  <si>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</si>
  <si>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</si>
  <si>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</si>
  <si>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</si>
  <si>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</si>
  <si>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</si>
  <si>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</si>
  <si>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</si>
  <si>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</si>
  <si>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</si>
  <si>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</si>
  <si>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</si>
  <si>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</si>
  <si>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</si>
  <si>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</si>
  <si>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</si>
  <si>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</si>
  <si>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</si>
  <si>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</si>
  <si>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</si>
  <si>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</si>
  <si>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</si>
  <si>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</si>
  <si>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</si>
  <si>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</si>
  <si>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</si>
  <si>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</si>
  <si>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</si>
  <si>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</si>
  <si>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</si>
  <si>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</si>
  <si>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</si>
  <si>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</si>
  <si>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</si>
  <si>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</si>
  <si>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</si>
  <si>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</si>
  <si>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</si>
  <si>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</si>
  <si>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</si>
  <si>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</si>
  <si>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</si>
  <si>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</si>
  <si>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</si>
  <si>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</si>
  <si>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</si>
  <si>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</si>
  <si>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</si>
  <si>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</si>
  <si>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</si>
  <si>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</si>
  <si>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</si>
  <si>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</si>
  <si>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</si>
  <si>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</si>
  <si>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</si>
  <si>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</si>
  <si>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</si>
  <si>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</si>
  <si>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</si>
  <si>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</si>
  <si>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</si>
  <si>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</si>
  <si>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</si>
  <si>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</si>
  <si>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</si>
  <si>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</si>
  <si>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</si>
  <si>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</si>
  <si>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</si>
  <si>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</si>
  <si>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</si>
  <si>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</si>
  <si>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</si>
  <si>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</si>
  <si>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</si>
  <si>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</si>
  <si>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</si>
  <si>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</si>
  <si>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</si>
  <si>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</si>
  <si>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</si>
  <si>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</si>
  <si>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</si>
  <si>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</si>
  <si>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</si>
  <si>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</si>
  <si>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</si>
  <si>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</si>
  <si>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</si>
  <si>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</si>
  <si>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</si>
  <si>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</si>
  <si>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</si>
  <si>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</si>
  <si>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</si>
  <si>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</si>
  <si>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</si>
  <si>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</si>
  <si>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</si>
  <si>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</si>
  <si>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</si>
  <si>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</si>
  <si>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</si>
  <si>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</si>
  <si>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</si>
  <si>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</si>
  <si>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</si>
  <si>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</si>
  <si>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</si>
  <si>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</si>
  <si>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</si>
  <si>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</si>
  <si>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</si>
  <si>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</si>
  <si>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</si>
  <si>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</si>
  <si>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</si>
  <si>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</si>
  <si>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</si>
  <si>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</si>
  <si>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</si>
  <si>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</si>
  <si>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</si>
  <si>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</si>
  <si>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</si>
  <si>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</si>
  <si>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</si>
  <si>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</si>
  <si>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</si>
  <si>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</si>
  <si>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</si>
  <si>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</si>
  <si>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</si>
  <si>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</si>
  <si>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</si>
  <si>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</si>
  <si>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</si>
  <si>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</si>
  <si>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</si>
  <si>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</si>
  <si>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</si>
  <si>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</si>
  <si>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</si>
  <si>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</si>
  <si>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</si>
  <si>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</si>
  <si>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</si>
  <si>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</si>
  <si>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</si>
  <si>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</si>
  <si>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</si>
  <si>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</si>
  <si>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</si>
  <si>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</si>
  <si>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</si>
  <si>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</si>
  <si>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</si>
  <si>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</si>
  <si>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</si>
  <si>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</si>
  <si>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</si>
  <si>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</si>
  <si>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</si>
  <si>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</si>
  <si>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</si>
  <si>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</si>
  <si>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</si>
  <si>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</si>
  <si>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</si>
  <si>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</si>
  <si>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</si>
  <si>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</si>
  <si>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</si>
  <si>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</si>
  <si>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</si>
  <si>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</si>
  <si>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</si>
  <si>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</si>
  <si>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</si>
  <si>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</si>
  <si>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</si>
  <si>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</si>
  <si>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</si>
  <si>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</si>
  <si>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</si>
  <si>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</si>
  <si>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</si>
  <si>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</si>
  <si>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</si>
  <si>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</si>
  <si>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</si>
  <si>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</si>
  <si>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</si>
  <si>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</si>
  <si>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</si>
  <si>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</si>
  <si>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</si>
  <si>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</si>
  <si>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</si>
  <si>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</si>
  <si>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</si>
  <si>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</si>
  <si>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</si>
  <si>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</si>
  <si>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</si>
  <si>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</si>
  <si>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</si>
  <si>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</si>
  <si>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</si>
  <si>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</si>
  <si>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</si>
  <si>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</si>
  <si>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</si>
  <si>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</si>
  <si>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</si>
  <si>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</si>
  <si>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</si>
  <si>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</si>
  <si>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</si>
  <si>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</si>
  <si>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</si>
  <si>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</si>
  <si>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</si>
  <si>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</si>
  <si>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</si>
  <si>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</si>
  <si>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</si>
  <si>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</si>
  <si>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</si>
  <si>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</si>
  <si>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</si>
  <si>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</si>
  <si>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</si>
  <si>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</si>
  <si>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</si>
  <si>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</si>
  <si>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</si>
  <si>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</si>
  <si>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</si>
  <si>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</si>
  <si>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</si>
  <si>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</si>
  <si>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</si>
  <si>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</si>
  <si>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</si>
  <si>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</si>
  <si>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</si>
  <si>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</si>
  <si>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</si>
  <si>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</si>
  <si>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</si>
  <si>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</si>
  <si>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</si>
  <si>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</si>
  <si>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</si>
  <si>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</si>
  <si>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</si>
  <si>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</si>
  <si>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</si>
  <si>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</si>
  <si>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</si>
  <si>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</si>
  <si>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</si>
  <si>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</si>
  <si>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</si>
  <si>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</si>
  <si>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</si>
  <si>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</si>
  <si>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</si>
  <si>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</si>
  <si>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</si>
  <si>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</si>
  <si>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</si>
  <si>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</si>
  <si>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</si>
  <si>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</si>
  <si>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</si>
  <si>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</si>
  <si>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</si>
  <si>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</si>
  <si>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</si>
  <si>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</si>
  <si>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</si>
  <si>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</si>
  <si>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</si>
  <si>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</si>
  <si>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</si>
  <si>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</si>
  <si>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</si>
  <si>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</si>
  <si>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</si>
  <si>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</si>
  <si>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</si>
  <si>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</si>
  <si>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</si>
  <si>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</si>
  <si>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</si>
  <si>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</si>
  <si>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</si>
  <si>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</si>
  <si>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</si>
  <si>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</si>
  <si>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</si>
  <si>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</si>
  <si>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</si>
  <si>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</si>
  <si>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</si>
  <si>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</si>
  <si>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</si>
  <si>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</si>
  <si>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</si>
  <si>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</si>
  <si>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</si>
  <si>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</si>
  <si>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</si>
  <si>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</si>
  <si>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</si>
  <si>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</si>
  <si>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</si>
  <si>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</si>
  <si>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</si>
  <si>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</si>
  <si>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</si>
  <si>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</si>
  <si>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</si>
  <si>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</si>
  <si>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</si>
  <si>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</si>
  <si>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</si>
  <si>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</si>
  <si>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</si>
  <si>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</si>
  <si>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</si>
  <si>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</si>
  <si>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</si>
  <si>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</si>
  <si>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</si>
  <si>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</si>
  <si>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</si>
  <si>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</si>
  <si>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</si>
  <si>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</si>
  <si>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</si>
  <si>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</si>
  <si>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</si>
  <si>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</si>
  <si>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</si>
  <si>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</si>
  <si>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</si>
  <si>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</si>
  <si>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</si>
  <si>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</si>
  <si>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</si>
  <si>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</si>
  <si>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</si>
  <si>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</si>
  <si>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</si>
  <si>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</si>
  <si>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</si>
  <si>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</si>
  <si>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</si>
  <si>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</si>
  <si>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</si>
  <si>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</si>
  <si>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</si>
  <si>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</si>
  <si>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</si>
  <si>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</si>
  <si>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</si>
  <si>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</si>
  <si>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</si>
  <si>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</si>
  <si>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</si>
  <si>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</si>
  <si>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</si>
  <si>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</si>
  <si>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</si>
  <si>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</si>
  <si>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</si>
  <si>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</si>
  <si>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</si>
  <si>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</si>
  <si>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</si>
  <si>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</si>
  <si>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</si>
  <si>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</si>
  <si>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</si>
  <si>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</si>
  <si>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</si>
  <si>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</si>
  <si>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</si>
  <si>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</si>
  <si>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</si>
  <si>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</si>
  <si>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</si>
  <si>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</si>
  <si>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</si>
  <si>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</si>
  <si>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</si>
  <si>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</si>
  <si>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</si>
  <si>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</si>
  <si>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</si>
  <si>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</si>
  <si>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</si>
  <si>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</si>
  <si>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</si>
  <si>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</si>
  <si>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</si>
  <si>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</si>
  <si>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</si>
  <si>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</si>
  <si>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</si>
  <si>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</si>
  <si>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</si>
  <si>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</si>
  <si>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</si>
  <si>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</si>
  <si>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</si>
  <si>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</si>
  <si>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</si>
  <si>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</si>
  <si>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</si>
  <si>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</si>
  <si>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</si>
  <si>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</si>
  <si>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</si>
  <si>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</si>
  <si>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</si>
  <si>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</si>
  <si>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</si>
  <si>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</si>
  <si>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</si>
  <si>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</si>
  <si>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</si>
  <si>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</si>
  <si>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</si>
  <si>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</si>
  <si>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</si>
  <si>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</si>
  <si>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</si>
  <si>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</si>
  <si>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</si>
  <si>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</si>
  <si>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</si>
  <si>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</si>
  <si>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</si>
  <si>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</si>
  <si>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</si>
  <si>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</si>
  <si>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</si>
  <si>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</si>
  <si>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</si>
  <si>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</si>
  <si>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</si>
  <si>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</si>
  <si>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</si>
  <si>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</si>
  <si>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</si>
  <si>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</si>
  <si>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</si>
  <si>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</si>
  <si>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</si>
  <si>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</si>
  <si>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</si>
  <si>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</si>
  <si>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</si>
  <si>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</si>
  <si>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</si>
  <si>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</si>
  <si>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</si>
  <si>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</si>
  <si>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</si>
  <si>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</si>
  <si>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</si>
  <si>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</si>
  <si>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</si>
  <si>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</si>
  <si>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</si>
  <si>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</si>
  <si>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</si>
  <si>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</si>
  <si>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</si>
  <si>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</si>
  <si>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</si>
  <si>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</si>
  <si>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</si>
  <si>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</si>
  <si>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</si>
  <si>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</si>
  <si>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</si>
  <si>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</si>
  <si>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</si>
  <si>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</si>
  <si>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</si>
  <si>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</si>
  <si>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</si>
  <si>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</si>
  <si>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</si>
  <si>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</si>
  <si>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</si>
  <si>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</si>
  <si>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</si>
  <si>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</si>
  <si>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</si>
  <si>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</si>
  <si>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</si>
  <si>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</si>
  <si>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</si>
  <si>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</si>
  <si>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</si>
  <si>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</si>
  <si>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</si>
  <si>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</si>
  <si>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</si>
  <si>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</si>
  <si>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</si>
  <si>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</si>
  <si>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</si>
  <si>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</si>
  <si>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</si>
  <si>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</si>
  <si>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</si>
  <si>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</si>
  <si>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</si>
  <si>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</si>
  <si>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</si>
  <si>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</si>
  <si>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</si>
  <si>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</si>
  <si>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</si>
  <si>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</si>
  <si>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</si>
  <si>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</si>
  <si>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</si>
  <si>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</si>
  <si>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</si>
  <si>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</si>
  <si>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</si>
  <si>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</si>
  <si>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</si>
  <si>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</si>
  <si>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</si>
  <si>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</si>
  <si>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</si>
  <si>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</si>
  <si>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</si>
  <si>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</si>
  <si>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</si>
  <si>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</si>
  <si>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</si>
  <si>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</si>
  <si>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</si>
  <si>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</si>
  <si>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</si>
  <si>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</si>
  <si>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</si>
  <si>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</si>
  <si>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</si>
  <si>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</si>
  <si>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</si>
  <si>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</si>
  <si>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</si>
  <si>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</si>
  <si>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</si>
  <si>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</si>
  <si>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</si>
  <si>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</si>
  <si>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</si>
  <si>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</si>
  <si>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</si>
  <si>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</si>
  <si>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</si>
  <si>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</si>
  <si>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</si>
  <si>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</si>
  <si>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</si>
  <si>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</si>
  <si>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</si>
  <si>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</si>
  <si>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</si>
  <si>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</si>
  <si>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</si>
  <si>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</si>
  <si>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</si>
  <si>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</si>
  <si>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</si>
  <si>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</si>
  <si>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</si>
  <si>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</si>
  <si>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</si>
  <si>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</si>
  <si>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</si>
  <si>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</si>
  <si>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</si>
  <si>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</si>
  <si>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</si>
  <si>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</si>
  <si>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</si>
  <si>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</si>
  <si>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</si>
  <si>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</si>
  <si>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</si>
  <si>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</si>
  <si>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</si>
  <si>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</si>
  <si>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</si>
  <si>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</si>
  <si>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</si>
  <si>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</si>
  <si>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</si>
  <si>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</si>
  <si>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</si>
  <si>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</si>
  <si>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</si>
  <si>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</si>
  <si>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</si>
  <si>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</si>
  <si>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</si>
  <si>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</si>
  <si>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</si>
  <si>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</si>
  <si>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</si>
  <si>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</si>
  <si>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</si>
  <si>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</si>
  <si>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</si>
  <si>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</si>
  <si>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</si>
  <si>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</si>
  <si>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</si>
  <si>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</si>
  <si>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</si>
  <si>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</si>
  <si>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</si>
  <si>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</si>
  <si>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</si>
  <si>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</si>
  <si>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</si>
  <si>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</si>
  <si>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</si>
  <si>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</si>
  <si>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</si>
  <si>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</si>
  <si>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</si>
  <si>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</si>
  <si>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</si>
  <si>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</si>
  <si>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</si>
  <si>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</si>
  <si>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</si>
  <si>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</si>
  <si>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</si>
  <si>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</si>
  <si>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</si>
  <si>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</si>
  <si>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</si>
  <si>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</si>
  <si>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</si>
  <si>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</si>
  <si>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</si>
  <si>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</si>
  <si>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</si>
  <si>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</si>
  <si>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</si>
  <si>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</si>
  <si>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</si>
  <si>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</si>
  <si>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</si>
  <si>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</si>
  <si>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</si>
  <si>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</si>
  <si>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</si>
  <si>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</si>
  <si>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</si>
  <si>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</si>
  <si>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</si>
  <si>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</si>
  <si>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</si>
  <si>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</si>
  <si>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</si>
  <si>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</si>
  <si>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</si>
  <si>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</si>
  <si>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</si>
  <si>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</si>
  <si>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</si>
  <si>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</si>
  <si>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</si>
  <si>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</si>
  <si>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</si>
  <si>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</si>
  <si>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</si>
  <si>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</si>
  <si>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</si>
  <si>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</si>
  <si>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</si>
  <si>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</si>
  <si>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</si>
  <si>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</si>
  <si>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</si>
  <si>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</si>
  <si>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</si>
  <si>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</si>
  <si>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</si>
  <si>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</si>
  <si>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</si>
  <si>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</si>
  <si>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</si>
  <si>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</si>
  <si>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</si>
  <si>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</si>
  <si>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</si>
  <si>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</si>
  <si>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</si>
  <si>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</si>
  <si>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</si>
  <si>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</si>
  <si>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</si>
  <si>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</si>
  <si>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</si>
  <si>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</si>
  <si>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</si>
  <si>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</si>
  <si>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</si>
  <si>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</si>
  <si>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</si>
  <si>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</si>
  <si>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</si>
  <si>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</si>
  <si>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</si>
  <si>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</si>
  <si>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</si>
  <si>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</si>
  <si>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</si>
  <si>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</si>
  <si>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</si>
  <si>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</si>
  <si>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</si>
  <si>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</si>
  <si>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</si>
  <si>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</si>
  <si>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</si>
  <si>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</si>
  <si>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</si>
  <si>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</si>
  <si>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</si>
  <si>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</si>
  <si>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</si>
  <si>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</si>
  <si>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</si>
  <si>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</si>
  <si>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</si>
  <si>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</si>
  <si>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</si>
  <si>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</si>
  <si>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</si>
  <si>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</si>
  <si>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</si>
  <si>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</si>
  <si>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</si>
  <si>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</si>
  <si>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</si>
  <si>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</si>
  <si>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</si>
  <si>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</si>
  <si>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</si>
  <si>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</si>
  <si>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</si>
  <si>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</si>
  <si>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</si>
  <si>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</si>
  <si>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</si>
  <si>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</si>
  <si>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</si>
  <si>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</si>
  <si>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</si>
  <si>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</si>
  <si>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</si>
  <si>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</si>
  <si>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</si>
  <si>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</si>
  <si>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</si>
  <si>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</si>
  <si>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</si>
  <si>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</si>
  <si>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</si>
  <si>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</si>
  <si>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</si>
  <si>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</si>
  <si>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</si>
  <si>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</si>
  <si>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</si>
  <si>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</si>
  <si>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</si>
  <si>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</si>
  <si>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</si>
  <si>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</si>
  <si>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</si>
  <si>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</si>
  <si>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</si>
  <si>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</si>
  <si>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</si>
  <si>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</si>
  <si>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</si>
  <si>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</si>
  <si>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</si>
  <si>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</si>
  <si>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</si>
  <si>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</si>
  <si>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</si>
  <si>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</si>
  <si>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</si>
  <si>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</si>
  <si>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</si>
  <si>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</si>
  <si>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</si>
  <si>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</si>
  <si>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</si>
  <si>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</si>
  <si>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</si>
  <si>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</si>
  <si>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</si>
  <si>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</si>
  <si>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</si>
  <si>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</si>
  <si>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</si>
  <si>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</si>
  <si>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</si>
  <si>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</si>
  <si>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</si>
  <si>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</si>
  <si>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</si>
  <si>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</si>
  <si>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</si>
  <si>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</si>
  <si>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</si>
  <si>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</si>
  <si>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</si>
  <si>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</si>
  <si>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</si>
  <si>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</si>
  <si>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</si>
  <si>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</si>
  <si>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</si>
  <si>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</si>
  <si>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</si>
  <si>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</si>
  <si>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</si>
  <si>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</si>
  <si>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</si>
  <si>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</si>
  <si>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</si>
  <si>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</si>
  <si>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</si>
  <si>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</si>
  <si>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</si>
  <si>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</si>
  <si>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</si>
  <si>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</si>
  <si>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</si>
  <si>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</si>
  <si>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</si>
  <si>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</si>
  <si>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</si>
  <si>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</si>
  <si>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</si>
  <si>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</si>
  <si>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</si>
  <si>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</si>
  <si>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</si>
  <si>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</si>
  <si>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</si>
  <si>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</si>
  <si>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</si>
  <si>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</si>
  <si>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</si>
  <si>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</si>
  <si>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</si>
  <si>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</si>
  <si>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</si>
  <si>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</si>
  <si>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</si>
  <si>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</si>
  <si>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</si>
  <si>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</si>
  <si>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</si>
  <si>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</si>
  <si>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</si>
  <si>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</si>
  <si>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</si>
  <si>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</si>
  <si>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</si>
  <si>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</si>
  <si>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</si>
  <si>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</si>
  <si>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</si>
  <si>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</si>
  <si>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</si>
  <si>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</si>
  <si>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</si>
  <si>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</si>
  <si>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</si>
  <si>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</si>
  <si>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</si>
  <si>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</si>
  <si>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</si>
  <si>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</si>
  <si>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</si>
  <si>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</si>
  <si>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</si>
  <si>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</si>
  <si>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</si>
  <si>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</si>
  <si>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</si>
  <si>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</si>
  <si>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</si>
  <si>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</si>
  <si>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</si>
  <si>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</si>
  <si>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</si>
  <si>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</si>
  <si>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</si>
  <si>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</si>
  <si>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</si>
  <si>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</si>
  <si>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</si>
  <si>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</si>
  <si>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</si>
  <si>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</si>
  <si>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</si>
  <si>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</si>
  <si>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</si>
  <si>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</si>
  <si>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</si>
  <si>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</si>
  <si>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</si>
  <si>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</si>
  <si>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</si>
  <si>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</si>
  <si>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</si>
  <si>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</si>
  <si>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</si>
  <si>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</si>
  <si>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</si>
  <si>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</si>
  <si>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</si>
  <si>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</si>
  <si>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</si>
  <si>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</si>
  <si>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</si>
  <si>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</si>
  <si>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</si>
  <si>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</si>
  <si>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</si>
  <si>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</si>
  <si>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</si>
  <si>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</si>
  <si>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</si>
  <si>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</si>
  <si>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</si>
  <si>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</si>
  <si>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</si>
  <si>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</si>
  <si>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</si>
  <si>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</si>
  <si>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</si>
  <si>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</si>
  <si>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</si>
  <si>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</si>
  <si>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</si>
  <si>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</si>
  <si>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</si>
  <si>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</si>
  <si>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</si>
  <si>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</si>
  <si>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</si>
  <si>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</si>
  <si>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</si>
  <si>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</si>
  <si>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</si>
  <si>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</si>
  <si>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</si>
  <si>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</si>
  <si>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</si>
  <si>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</si>
  <si>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</si>
  <si>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</si>
  <si>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</si>
  <si>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</si>
  <si>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</si>
  <si>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</si>
  <si>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</si>
  <si>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</si>
  <si>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</si>
  <si>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</si>
  <si>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</si>
  <si>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</si>
  <si>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</si>
  <si>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</si>
  <si>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</si>
  <si>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</si>
  <si>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</si>
  <si>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</si>
  <si>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</si>
  <si>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</si>
  <si>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</si>
  <si>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</si>
  <si>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</si>
  <si>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</si>
  <si>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</si>
  <si>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</si>
  <si>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</si>
  <si>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</si>
  <si>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</si>
  <si>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</si>
  <si>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</si>
  <si>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</si>
  <si>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</si>
  <si>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</si>
  <si>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</si>
  <si>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</si>
  <si>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</si>
  <si>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</si>
  <si>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</si>
  <si>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</si>
  <si>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</si>
  <si>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</si>
  <si>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</si>
  <si>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</si>
  <si>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</si>
  <si>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</si>
  <si>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</si>
  <si>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</si>
  <si>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</si>
  <si>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</si>
  <si>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</si>
  <si>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</si>
  <si>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</si>
  <si>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</si>
  <si>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</si>
  <si>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</si>
  <si>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</si>
  <si>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</si>
  <si>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</si>
  <si>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</si>
  <si>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</si>
  <si>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</si>
  <si>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</si>
  <si>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</si>
  <si>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</si>
  <si>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</si>
  <si>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</si>
  <si>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</si>
  <si>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</si>
  <si>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</si>
  <si>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</si>
  <si>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</si>
  <si>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</si>
  <si>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</si>
  <si>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</si>
  <si>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</si>
  <si>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</si>
  <si>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</si>
  <si>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</si>
  <si>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</si>
  <si>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</si>
  <si>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</si>
  <si>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</si>
  <si>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</si>
  <si>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</si>
  <si>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</si>
  <si>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</si>
  <si>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</si>
  <si>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</si>
  <si>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</si>
  <si>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</si>
  <si>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</si>
  <si>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</si>
  <si>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</si>
  <si>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</si>
  <si>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</si>
  <si>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</si>
  <si>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</si>
  <si>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</si>
  <si>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</si>
  <si>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</si>
  <si>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</si>
  <si>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</si>
  <si>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</si>
  <si>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</si>
  <si>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</si>
  <si>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</si>
  <si>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</si>
  <si>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</si>
  <si>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</si>
  <si>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</si>
  <si>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</si>
  <si>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</si>
  <si>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</si>
  <si>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</si>
  <si>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</si>
  <si>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</si>
  <si>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</si>
  <si>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</si>
  <si>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</si>
  <si>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</si>
  <si>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</si>
  <si>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</si>
  <si>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</si>
  <si>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</si>
  <si>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</si>
  <si>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</si>
  <si>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</si>
  <si>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</si>
  <si>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</si>
  <si>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</si>
  <si>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</si>
  <si>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</si>
  <si>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</si>
  <si>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</si>
  <si>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</si>
  <si>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</si>
  <si>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</si>
  <si>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</si>
  <si>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</si>
  <si>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</si>
  <si>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</si>
  <si>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</si>
  <si>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</si>
  <si>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</si>
  <si>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</si>
  <si>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</si>
  <si>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</si>
  <si>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</si>
  <si>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</si>
  <si>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</si>
  <si>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</si>
  <si>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</si>
  <si>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</si>
  <si>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</si>
  <si>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</si>
  <si>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</si>
  <si>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</si>
  <si>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</si>
  <si>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</si>
  <si>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</si>
  <si>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</si>
  <si>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</si>
  <si>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</si>
  <si>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</si>
  <si>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</si>
  <si>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</si>
  <si>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</si>
  <si>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</si>
  <si>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</si>
  <si>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</si>
  <si>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</si>
  <si>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</si>
  <si>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</si>
  <si>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</si>
  <si>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</si>
  <si>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</si>
  <si>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</si>
  <si>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</si>
  <si>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</si>
  <si>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</si>
  <si>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</si>
  <si>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</si>
  <si>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</si>
  <si>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</si>
  <si>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</si>
  <si>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</si>
  <si>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</si>
  <si>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</si>
  <si>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</si>
  <si>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</si>
  <si>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</si>
  <si>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</si>
  <si>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</si>
  <si>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</si>
  <si>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</si>
  <si>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</si>
  <si>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</si>
  <si>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</si>
  <si>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</si>
  <si>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</si>
  <si>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</si>
  <si>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</si>
  <si>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</si>
  <si>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</si>
  <si>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</si>
  <si>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</si>
  <si>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</si>
  <si>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</si>
  <si>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</si>
  <si>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</si>
  <si>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</si>
  <si>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</si>
  <si>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</si>
  <si>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</si>
  <si>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</si>
  <si>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</si>
  <si>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</si>
  <si>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</si>
  <si>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</si>
  <si>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</si>
  <si>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</si>
  <si>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</si>
  <si>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</si>
  <si>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</si>
  <si>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</si>
  <si>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</si>
  <si>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</si>
  <si>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</si>
  <si>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</si>
  <si>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</si>
  <si>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</si>
  <si>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</si>
  <si>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</si>
  <si>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</si>
  <si>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</si>
  <si>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</si>
  <si>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</si>
  <si>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</si>
  <si>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</si>
  <si>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</si>
  <si>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</si>
  <si>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</si>
  <si>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</si>
  <si>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</si>
  <si>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</si>
  <si>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</si>
  <si>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</si>
  <si>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</si>
  <si>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</si>
  <si>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</si>
  <si>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</si>
  <si>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</si>
  <si>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</si>
  <si>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</si>
  <si>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</si>
  <si>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</si>
  <si>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</si>
  <si>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</si>
  <si>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</si>
  <si>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</si>
  <si>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</si>
  <si>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</si>
  <si>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</si>
  <si>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</si>
  <si>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</si>
  <si>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</si>
  <si>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</si>
  <si>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</si>
  <si>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</si>
  <si>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</si>
  <si>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</si>
  <si>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</si>
  <si>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</si>
  <si>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</si>
  <si>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</si>
  <si>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</si>
  <si>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</si>
  <si>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</si>
  <si>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</si>
  <si>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</si>
  <si>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</si>
  <si>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</si>
  <si>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</si>
  <si>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</si>
  <si>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</si>
  <si>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</si>
  <si>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</si>
  <si>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</si>
  <si>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</si>
  <si>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</si>
  <si>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</si>
  <si>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</si>
  <si>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</si>
  <si>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</si>
  <si>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</si>
  <si>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</si>
  <si>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</si>
  <si>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</si>
  <si>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</si>
  <si>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</si>
  <si>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</si>
  <si>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</si>
  <si>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</si>
  <si>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</si>
  <si>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</si>
  <si>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</si>
  <si>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</si>
  <si>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</si>
  <si>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</si>
  <si>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</si>
  <si>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</si>
  <si>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</si>
  <si>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</si>
  <si>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</si>
  <si>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</si>
  <si>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</si>
  <si>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</si>
  <si>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</si>
  <si>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</si>
  <si>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</si>
  <si>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</si>
  <si>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</si>
  <si>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</si>
  <si>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</si>
  <si>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</si>
  <si>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</si>
  <si>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</si>
  <si>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</si>
  <si>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</si>
  <si>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</si>
  <si>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</si>
  <si>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</si>
  <si>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</si>
  <si>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</si>
  <si>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</si>
  <si>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</si>
  <si>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</si>
  <si>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</si>
  <si>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</si>
  <si>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</si>
  <si>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</si>
  <si>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</si>
  <si>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</si>
  <si>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</si>
  <si>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</si>
  <si>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</si>
  <si>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</si>
  <si>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</si>
  <si>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</si>
  <si>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</si>
  <si>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</si>
  <si>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</si>
  <si>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</si>
  <si>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</si>
  <si>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</si>
  <si>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</si>
  <si>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</si>
  <si>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</si>
  <si>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</si>
  <si>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</si>
  <si>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</si>
  <si>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</si>
  <si>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</si>
  <si>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</si>
  <si>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</si>
  <si>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</si>
  <si>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</si>
  <si>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</si>
  <si>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</si>
  <si>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</si>
  <si>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</si>
  <si>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</si>
  <si>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</si>
  <si>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</si>
  <si>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</si>
  <si>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</si>
  <si>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</si>
  <si>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</si>
  <si>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</si>
  <si>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</si>
  <si>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</si>
  <si>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</si>
  <si>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</si>
  <si>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</si>
  <si>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</si>
  <si>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</si>
  <si>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</si>
  <si>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</si>
  <si>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</si>
  <si>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</si>
  <si>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</si>
  <si>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</si>
  <si>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</si>
  <si>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</si>
  <si>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</si>
  <si>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</si>
  <si>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</si>
  <si>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</si>
  <si>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</si>
  <si>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</si>
  <si>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</si>
  <si>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</si>
  <si>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</si>
  <si>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</si>
  <si>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</si>
  <si>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</si>
  <si>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</si>
  <si>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</si>
  <si>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</si>
  <si>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</si>
  <si>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</si>
  <si>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</si>
  <si>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</si>
  <si>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</si>
  <si>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</si>
  <si>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</si>
  <si>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</si>
  <si>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</si>
  <si>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</si>
  <si>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</si>
  <si>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</si>
  <si>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</si>
  <si>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</si>
  <si>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</si>
  <si>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</si>
  <si>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</si>
  <si>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</si>
  <si>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</si>
  <si>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</si>
  <si>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</si>
  <si>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</si>
  <si>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</si>
  <si>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</si>
  <si>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</si>
  <si>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</si>
  <si>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</si>
  <si>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</si>
  <si>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</si>
  <si>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</si>
  <si>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</si>
  <si>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</si>
  <si>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</si>
  <si>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</si>
  <si>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</si>
  <si>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</si>
  <si>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</si>
  <si>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</si>
  <si>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</si>
  <si>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</si>
  <si>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</si>
  <si>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</si>
  <si>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</si>
  <si>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</si>
  <si>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</si>
  <si>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</si>
  <si>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</si>
  <si>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</si>
  <si>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</si>
  <si>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</si>
  <si>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</si>
  <si>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</si>
  <si>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</si>
  <si>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</si>
  <si>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</si>
  <si>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</si>
  <si>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</si>
  <si>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</si>
  <si>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</si>
  <si>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</si>
  <si>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</si>
  <si>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</si>
  <si>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</si>
  <si>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</si>
  <si>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</si>
  <si>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</si>
  <si>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</si>
  <si>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</si>
  <si>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</si>
  <si>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</si>
  <si>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</si>
  <si>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</si>
  <si>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</si>
  <si>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</si>
  <si>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</si>
  <si>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</si>
  <si>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</si>
  <si>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</si>
  <si>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</si>
  <si>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</si>
  <si>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</si>
  <si>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</si>
  <si>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</si>
  <si>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</si>
  <si>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</si>
  <si>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</si>
  <si>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</si>
  <si>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</si>
  <si>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</si>
  <si>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</si>
  <si>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</si>
  <si>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</si>
  <si>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</si>
  <si>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</si>
  <si>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</si>
  <si>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</si>
  <si>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</si>
  <si>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</si>
  <si>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</si>
  <si>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</si>
  <si>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</si>
  <si>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</si>
  <si>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</si>
  <si>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</si>
  <si>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</si>
  <si>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</si>
  <si>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</si>
  <si>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</si>
  <si>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</si>
  <si>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</si>
  <si>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</si>
  <si>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</si>
  <si>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</si>
  <si>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</si>
  <si>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</si>
  <si>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</si>
  <si>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</si>
  <si>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</si>
  <si>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</si>
  <si>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</si>
  <si>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</si>
  <si>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</si>
  <si>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</si>
  <si>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</si>
  <si>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</si>
  <si>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</si>
  <si>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</si>
  <si>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</si>
  <si>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</si>
  <si>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</si>
  <si>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</si>
  <si>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</si>
  <si>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</si>
  <si>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</si>
  <si>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</si>
  <si>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</si>
  <si>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</si>
  <si>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</si>
  <si>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</si>
  <si>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</si>
  <si>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</si>
  <si>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</si>
  <si>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</si>
  <si>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</si>
  <si>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</si>
  <si>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</si>
  <si>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</si>
  <si>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</si>
  <si>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</si>
  <si>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</si>
  <si>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</si>
  <si>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</si>
  <si>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</si>
  <si>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</si>
  <si>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</si>
  <si>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</si>
  <si>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</si>
  <si>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</si>
  <si>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</si>
  <si>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</si>
  <si>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</si>
  <si>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</si>
  <si>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</si>
  <si>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</si>
  <si>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</si>
  <si>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</si>
  <si>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</si>
  <si>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</si>
  <si>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</si>
  <si>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</si>
  <si>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</si>
  <si>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</si>
  <si>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</si>
  <si>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</si>
  <si>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</si>
  <si>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</si>
  <si>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</si>
  <si>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</si>
  <si>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</si>
  <si>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</si>
  <si>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</si>
  <si>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</si>
  <si>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</si>
  <si>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</si>
  <si>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</si>
  <si>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</si>
  <si>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</si>
  <si>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</si>
  <si>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</si>
  <si>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</si>
  <si>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</si>
  <si>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</si>
  <si>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</si>
  <si>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</si>
  <si>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</si>
  <si>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</si>
  <si>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</si>
  <si>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</si>
  <si>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</si>
  <si>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</si>
  <si>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</si>
  <si>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</si>
  <si>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</si>
  <si>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</si>
  <si>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</si>
  <si>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</si>
  <si>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</si>
  <si>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</si>
  <si>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</si>
  <si>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</si>
  <si>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</si>
  <si>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</si>
  <si>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</si>
  <si>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</si>
  <si>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</si>
  <si>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</si>
  <si>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</si>
  <si>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</si>
  <si>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</si>
  <si>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</si>
  <si>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</si>
  <si>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</si>
  <si>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</si>
  <si>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</si>
  <si>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</si>
  <si>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</si>
  <si>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</si>
  <si>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</si>
  <si>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</si>
  <si>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</si>
  <si>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</si>
  <si>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</si>
  <si>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</si>
  <si>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</si>
  <si>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</si>
  <si>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</si>
  <si>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</si>
  <si>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</si>
  <si>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</si>
  <si>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</si>
  <si>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</si>
  <si>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</si>
  <si>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</si>
  <si>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</si>
  <si>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</si>
  <si>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</si>
  <si>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</si>
  <si>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</si>
  <si>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</si>
  <si>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</si>
  <si>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</si>
  <si>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</si>
  <si>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</si>
  <si>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</si>
  <si>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</si>
  <si>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</si>
  <si>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</si>
  <si>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</si>
  <si>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</si>
  <si>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</si>
  <si>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</si>
  <si>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</si>
  <si>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</si>
  <si>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</si>
  <si>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</si>
  <si>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</si>
  <si>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</si>
  <si>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</si>
  <si>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</si>
  <si>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</si>
  <si>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</si>
  <si>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</si>
  <si>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</si>
  <si>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</si>
  <si>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</si>
  <si>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</si>
  <si>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</si>
  <si>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</si>
  <si>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</si>
  <si>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</si>
  <si>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</si>
  <si>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</si>
  <si>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</si>
  <si>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</si>
  <si>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</si>
  <si>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</si>
  <si>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</si>
  <si>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</si>
  <si>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</si>
  <si>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</si>
  <si>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</si>
  <si>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</si>
  <si>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</si>
  <si>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</si>
  <si>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</si>
  <si>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</si>
  <si>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</si>
  <si>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</si>
  <si>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</si>
  <si>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</si>
  <si>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</si>
  <si>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</si>
  <si>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</si>
  <si>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</si>
  <si>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</si>
  <si>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</si>
  <si>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</si>
  <si>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</si>
  <si>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</si>
  <si>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</si>
  <si>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</si>
  <si>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</si>
  <si>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</si>
  <si>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</si>
  <si>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</si>
  <si>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</si>
  <si>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</si>
  <si>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</si>
  <si>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</si>
  <si>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</si>
  <si>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</si>
  <si>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</si>
  <si>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</si>
  <si>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</si>
  <si>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</si>
  <si>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</si>
  <si>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</si>
  <si>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</si>
  <si>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</si>
  <si>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</si>
  <si>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</si>
  <si>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</si>
  <si>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</si>
  <si>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</si>
  <si>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</si>
  <si>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</si>
  <si>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</si>
  <si>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</si>
  <si>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</si>
  <si>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</si>
  <si>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</si>
  <si>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</si>
  <si>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</si>
  <si>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</si>
  <si>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</si>
  <si>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</si>
  <si>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</si>
  <si>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</si>
  <si>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</si>
  <si>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</si>
  <si>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</si>
  <si>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</si>
  <si>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</si>
  <si>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</si>
  <si>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</si>
  <si>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</si>
  <si>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</si>
  <si>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</si>
  <si>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</si>
  <si>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</si>
  <si>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</si>
  <si>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</si>
  <si>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</si>
  <si>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</si>
  <si>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</si>
  <si>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</si>
  <si>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</si>
  <si>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</si>
  <si>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</si>
  <si>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</si>
  <si>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</si>
  <si>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</si>
  <si>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</si>
  <si>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</si>
  <si>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</si>
  <si>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</si>
  <si>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</si>
  <si>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</si>
  <si>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</si>
  <si>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</si>
  <si>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</si>
  <si>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</si>
  <si>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</si>
  <si>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</si>
  <si>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</si>
  <si>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</si>
  <si>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</si>
  <si>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</si>
  <si>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</si>
  <si>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</si>
  <si>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</si>
  <si>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</si>
  <si>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</si>
  <si>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</si>
  <si>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</si>
  <si>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</si>
  <si>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</si>
  <si>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</si>
  <si>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</si>
  <si>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</si>
  <si>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</si>
  <si>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</si>
  <si>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</si>
  <si>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</si>
  <si>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</si>
  <si>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</si>
  <si>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</si>
  <si>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</si>
  <si>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</si>
  <si>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</si>
  <si>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</si>
  <si>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</si>
  <si>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</si>
  <si>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</si>
  <si>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</si>
  <si>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</si>
  <si>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</si>
  <si>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</si>
  <si>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</si>
  <si>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</si>
  <si>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</si>
  <si>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</si>
  <si>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</si>
  <si>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</si>
  <si>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</si>
  <si>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</si>
  <si>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</si>
  <si>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</si>
  <si>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</si>
  <si>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</si>
  <si>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</si>
  <si>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</si>
  <si>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</si>
  <si>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</si>
  <si>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</si>
  <si>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</si>
  <si>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</si>
  <si>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</si>
  <si>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</si>
  <si>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</si>
  <si>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</si>
  <si>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</si>
  <si>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</si>
  <si>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</si>
  <si>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</si>
  <si>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</si>
  <si>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</si>
  <si>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</si>
  <si>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</si>
  <si>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</si>
  <si>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</si>
  <si>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</si>
  <si>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</si>
  <si>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</si>
  <si>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</si>
  <si>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</si>
  <si>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</si>
  <si>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</si>
  <si>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</si>
  <si>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</si>
  <si>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</si>
  <si>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</si>
  <si>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</si>
  <si>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</si>
  <si>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</si>
  <si>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</si>
  <si>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</si>
  <si>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</si>
  <si>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</si>
  <si>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</si>
  <si>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</si>
  <si>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</si>
  <si>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</si>
  <si>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</si>
  <si>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</si>
  <si>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</si>
  <si>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</si>
  <si>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</si>
  <si>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</si>
  <si>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</si>
  <si>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</si>
  <si>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</si>
  <si>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</si>
  <si>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</si>
  <si>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</si>
  <si>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</si>
  <si>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</si>
  <si>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</si>
  <si>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</si>
  <si>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</si>
  <si>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</si>
  <si>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</si>
  <si>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</si>
  <si>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</si>
  <si>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</si>
  <si>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</si>
  <si>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</si>
  <si>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</si>
  <si>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</si>
  <si>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</si>
  <si>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</si>
  <si>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</si>
  <si>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</si>
  <si>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</si>
  <si>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</si>
  <si>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</si>
  <si>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</si>
  <si>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</si>
  <si>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</si>
  <si>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</si>
  <si>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</si>
  <si>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</si>
  <si>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</si>
  <si>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</si>
  <si>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</si>
  <si>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</si>
  <si>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</si>
  <si>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</si>
  <si>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</si>
  <si>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</si>
  <si>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</si>
  <si>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</si>
  <si>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</si>
  <si>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</si>
  <si>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</si>
  <si>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</si>
  <si>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</si>
  <si>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</si>
  <si>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</si>
  <si>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</si>
  <si>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</si>
  <si>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</si>
  <si>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</si>
  <si>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</si>
  <si>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</si>
  <si>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</si>
  <si>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</si>
  <si>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</si>
  <si>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</si>
  <si>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</si>
  <si>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</si>
  <si>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</si>
  <si>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</si>
  <si>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</si>
  <si>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</si>
  <si>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</si>
  <si>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</si>
  <si>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</si>
  <si>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</si>
  <si>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</si>
  <si>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</si>
  <si>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</si>
  <si>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</si>
  <si>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</si>
  <si>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</si>
  <si>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</si>
  <si>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</si>
  <si>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</si>
  <si>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</si>
  <si>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</si>
  <si>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</si>
  <si>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</si>
  <si>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</si>
  <si>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</si>
  <si>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</si>
  <si>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</si>
  <si>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</si>
  <si>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</si>
  <si>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</si>
  <si>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</si>
  <si>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</si>
  <si>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</si>
  <si>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</si>
  <si>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</si>
  <si>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</si>
  <si>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</si>
  <si>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</si>
  <si>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</si>
  <si>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</si>
  <si>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</si>
  <si>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</si>
  <si>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</si>
  <si>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</si>
  <si>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</si>
  <si>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</si>
  <si>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</si>
  <si>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</si>
  <si>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</si>
  <si>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</si>
  <si>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</si>
  <si>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</si>
  <si>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</si>
  <si>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</si>
  <si>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</si>
  <si>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</si>
  <si>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</si>
  <si>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</si>
  <si>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</si>
  <si>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</si>
  <si>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</si>
  <si>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</si>
  <si>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</si>
  <si>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</si>
  <si>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</si>
  <si>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</si>
  <si>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</si>
  <si>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</si>
  <si>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</si>
  <si>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</si>
  <si>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</si>
  <si>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</si>
  <si>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</si>
  <si>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</si>
  <si>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</si>
  <si>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</si>
  <si>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</si>
  <si>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</si>
  <si>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</si>
  <si>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</si>
  <si>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</si>
  <si>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</si>
  <si>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</si>
  <si>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</si>
  <si>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</si>
  <si>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</si>
  <si>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</si>
  <si>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</si>
  <si>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</si>
  <si>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</si>
  <si>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</si>
  <si>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</si>
  <si>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</si>
  <si>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</si>
  <si>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</si>
  <si>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</si>
  <si>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</si>
  <si>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</si>
  <si>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</si>
  <si>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</si>
  <si>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</si>
  <si>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</si>
  <si>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</si>
  <si>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</si>
  <si>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</si>
  <si>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</si>
  <si>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</si>
  <si>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</si>
  <si>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</si>
  <si>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</si>
  <si>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</si>
  <si>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</si>
  <si>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</si>
  <si>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</si>
  <si>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</si>
  <si>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</si>
  <si>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</si>
  <si>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</si>
  <si>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</si>
  <si>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</si>
  <si>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</si>
  <si>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</si>
  <si>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</si>
  <si>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</si>
  <si>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</si>
  <si>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</si>
  <si>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</si>
  <si>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</si>
  <si>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</si>
  <si>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</si>
  <si>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</si>
  <si>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</si>
  <si>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</si>
  <si>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</si>
  <si>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</si>
  <si>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</si>
  <si>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</si>
  <si>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</si>
  <si>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</si>
  <si>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</si>
  <si>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</si>
  <si>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</si>
  <si>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</si>
  <si>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</si>
  <si>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</si>
  <si>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</si>
  <si>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</si>
  <si>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</si>
  <si>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</si>
  <si>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</si>
  <si>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</si>
  <si>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</si>
  <si>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</si>
  <si>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</si>
  <si>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</si>
  <si>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</si>
  <si>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</si>
  <si>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</si>
  <si>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</si>
  <si>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</si>
  <si>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</si>
  <si>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</si>
  <si>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</si>
  <si>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</si>
  <si>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</si>
  <si>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</si>
  <si>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</si>
  <si>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</si>
  <si>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</si>
  <si>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</si>
  <si>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</si>
  <si>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</si>
  <si>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</si>
  <si>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</si>
  <si>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</si>
  <si>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</si>
  <si>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</si>
  <si>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</si>
  <si>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</si>
  <si>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</si>
  <si>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</si>
  <si>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</si>
  <si>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</si>
  <si>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</si>
  <si>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</si>
  <si>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</si>
  <si>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</si>
  <si>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</si>
  <si>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</si>
  <si>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</si>
  <si>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</si>
  <si>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</si>
  <si>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</si>
  <si>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</si>
  <si>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</si>
  <si>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</si>
  <si>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</si>
  <si>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</si>
  <si>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</si>
  <si>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</si>
  <si>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</si>
  <si>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</si>
  <si>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</si>
  <si>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</si>
  <si>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</si>
  <si>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</si>
  <si>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</si>
  <si>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</si>
  <si>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</si>
  <si>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</si>
  <si>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</si>
  <si>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</si>
  <si>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</si>
  <si>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</si>
  <si>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</si>
  <si>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</si>
  <si>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</si>
  <si>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</si>
  <si>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</si>
  <si>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</si>
  <si>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</si>
  <si>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</si>
  <si>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</si>
  <si>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</si>
  <si>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</si>
  <si>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</si>
  <si>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</si>
  <si>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</si>
  <si>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</si>
  <si>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</si>
  <si>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</si>
  <si>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</si>
  <si>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</si>
  <si>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</si>
  <si>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</si>
  <si>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</si>
  <si>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</si>
  <si>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</si>
  <si>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</si>
  <si>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</si>
  <si>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</si>
  <si>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</si>
  <si>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</si>
  <si>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</si>
  <si>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</si>
  <si>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</si>
  <si>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</si>
  <si>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</si>
  <si>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</si>
  <si>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</si>
  <si>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</si>
  <si>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</si>
  <si>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</si>
  <si>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</si>
  <si>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</si>
  <si>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</si>
  <si>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</si>
  <si>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</si>
  <si>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</si>
  <si>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</si>
  <si>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</si>
  <si>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</si>
  <si>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</si>
  <si>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</si>
  <si>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</si>
  <si>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</si>
  <si>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</si>
  <si>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</si>
  <si>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</si>
  <si>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</si>
  <si>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</si>
  <si>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</si>
  <si>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</si>
  <si>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</si>
  <si>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</si>
  <si>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</si>
  <si>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</si>
  <si>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</si>
  <si>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</si>
  <si>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</si>
  <si>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</si>
  <si>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</si>
  <si>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</si>
  <si>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</si>
  <si>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</si>
  <si>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</si>
  <si>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</si>
  <si>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</si>
  <si>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</si>
  <si>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</si>
  <si>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</si>
  <si>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</si>
  <si>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</si>
  <si>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</si>
  <si>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</si>
  <si>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</si>
  <si>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</si>
  <si>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</si>
  <si>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</si>
  <si>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</si>
  <si>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</si>
  <si>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</si>
  <si>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</si>
  <si>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</si>
  <si>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</si>
  <si>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</si>
  <si>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</si>
  <si>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</si>
  <si>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</si>
  <si>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</si>
  <si>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</si>
  <si>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</si>
  <si>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</si>
  <si>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</si>
  <si>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</si>
  <si>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</si>
  <si>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</si>
  <si>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</si>
  <si>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</si>
  <si>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</si>
  <si>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</si>
  <si>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</si>
  <si>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</si>
  <si>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</si>
  <si>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</si>
  <si>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</si>
  <si>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</si>
  <si>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</si>
  <si>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</si>
  <si>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</si>
  <si>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</si>
  <si>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</si>
  <si>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</si>
  <si>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</si>
  <si>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</si>
  <si>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</si>
  <si>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</si>
  <si>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</si>
  <si>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</si>
  <si>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</si>
  <si>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</si>
  <si>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</si>
  <si>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</si>
  <si>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</si>
  <si>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</si>
  <si>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</si>
  <si>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</si>
  <si>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</si>
  <si>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</si>
  <si>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</si>
  <si>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</si>
  <si>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</si>
  <si>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</si>
  <si>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</si>
  <si>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</si>
  <si>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</si>
  <si>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</si>
  <si>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</si>
  <si>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</si>
  <si>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</si>
  <si>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</si>
  <si>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</si>
  <si>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</si>
  <si>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</si>
  <si>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</si>
  <si>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</si>
  <si>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</si>
  <si>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</si>
  <si>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</si>
  <si>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</si>
  <si>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</si>
  <si>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</si>
  <si>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</si>
  <si>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</si>
  <si>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</si>
  <si>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</si>
  <si>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</si>
  <si>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</si>
  <si>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</si>
  <si>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</si>
  <si>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</si>
  <si>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</si>
  <si>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</si>
  <si>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</si>
  <si>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</si>
  <si>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</si>
  <si>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</si>
  <si>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</si>
  <si>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</si>
  <si>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</si>
  <si>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</si>
  <si>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</si>
  <si>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</si>
  <si>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</si>
  <si>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</si>
  <si>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</si>
  <si>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</si>
  <si>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</si>
  <si>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</si>
  <si>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</si>
  <si>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</si>
  <si>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</si>
  <si>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</si>
  <si>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</si>
  <si>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</si>
  <si>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</si>
  <si>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</si>
  <si>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</si>
  <si>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</si>
  <si>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</si>
  <si>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</si>
  <si>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</si>
  <si>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</si>
  <si>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</si>
  <si>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</si>
  <si>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</si>
  <si>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</si>
  <si>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</si>
  <si>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</si>
  <si>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</si>
  <si>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</si>
  <si>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</si>
  <si>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</si>
  <si>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</si>
  <si>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</si>
  <si>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</si>
  <si>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</si>
  <si>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</si>
  <si>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</si>
  <si>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</si>
  <si>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</si>
  <si>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</si>
  <si>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</si>
  <si>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</si>
  <si>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</si>
  <si>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</si>
  <si>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</si>
  <si>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</si>
  <si>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</si>
  <si>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</si>
  <si>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</si>
  <si>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</si>
  <si>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</si>
  <si>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</si>
  <si>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</si>
  <si>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</si>
  <si>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</si>
  <si>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</si>
  <si>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</si>
  <si>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</si>
  <si>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</si>
  <si>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</si>
  <si>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</si>
  <si>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</si>
  <si>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</si>
  <si>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</si>
  <si>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</si>
  <si>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</si>
  <si>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</si>
  <si>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</si>
  <si>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</si>
  <si>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</si>
  <si>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</si>
  <si>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</si>
  <si>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</si>
  <si>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</si>
  <si>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</si>
  <si>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</si>
  <si>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</si>
  <si>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</si>
  <si>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</si>
  <si>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</si>
  <si>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</si>
  <si>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</si>
  <si>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</si>
  <si>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</si>
  <si>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</si>
  <si>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</si>
  <si>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</si>
  <si>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</si>
  <si>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</si>
  <si>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</si>
  <si>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</si>
  <si>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</si>
  <si>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</si>
  <si>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</si>
  <si>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</si>
  <si>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</si>
  <si>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</si>
  <si>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</si>
  <si>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</si>
  <si>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</si>
  <si>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</si>
  <si>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</si>
  <si>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</si>
  <si>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</si>
  <si>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</si>
  <si>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</si>
  <si>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</si>
  <si>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</si>
  <si>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</si>
  <si>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</si>
  <si>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</si>
  <si>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</si>
  <si>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</si>
  <si>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</si>
  <si>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</si>
  <si>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</si>
  <si>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</si>
  <si>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</si>
  <si>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</si>
  <si>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</si>
  <si>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</si>
  <si>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</si>
  <si>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</si>
  <si>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</si>
  <si>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</si>
  <si>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</si>
  <si>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</si>
  <si>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</si>
  <si>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</si>
  <si>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</si>
  <si>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</si>
  <si>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</si>
  <si>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</si>
  <si>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</si>
  <si>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</si>
  <si>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</si>
  <si>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</si>
  <si>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</si>
  <si>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</si>
  <si>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</si>
  <si>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</si>
  <si>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</si>
  <si>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</si>
  <si>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</si>
  <si>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</si>
  <si>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</si>
  <si>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</si>
  <si>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</si>
  <si>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</si>
  <si>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</si>
  <si>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</si>
  <si>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</si>
  <si>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</si>
  <si>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</si>
  <si>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</si>
  <si>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</si>
  <si>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</si>
  <si>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</si>
  <si>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</si>
  <si>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</si>
  <si>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</si>
  <si>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</si>
  <si>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</si>
  <si>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</si>
  <si>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</si>
  <si>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</si>
  <si>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</si>
  <si>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</si>
  <si>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</si>
  <si>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</si>
  <si>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</si>
  <si>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</si>
  <si>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</si>
  <si>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</si>
  <si>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</si>
  <si>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</si>
  <si>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</si>
  <si>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</si>
  <si>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</si>
  <si>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</si>
  <si>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</si>
  <si>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</si>
  <si>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</si>
  <si>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</si>
  <si>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</si>
  <si>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</si>
  <si>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</si>
  <si>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</si>
  <si>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</si>
  <si>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</si>
  <si>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</si>
  <si>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</si>
  <si>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</si>
  <si>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</si>
  <si>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</si>
  <si>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</si>
  <si>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</si>
  <si>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</si>
  <si>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</si>
  <si>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</si>
  <si>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</si>
  <si>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</si>
  <si>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</si>
  <si>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</si>
  <si>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</si>
  <si>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</si>
  <si>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</si>
  <si>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</si>
  <si>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</si>
  <si>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</si>
  <si>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</si>
  <si>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</si>
  <si>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</si>
  <si>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</si>
  <si>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</si>
  <si>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</si>
  <si>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</si>
  <si>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</si>
  <si>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</si>
  <si>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</si>
  <si>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</si>
  <si>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</si>
  <si>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</si>
  <si>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</si>
  <si>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</si>
  <si>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</si>
  <si>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</si>
  <si>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</si>
  <si>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</si>
  <si>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</si>
  <si>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</si>
  <si>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</si>
  <si>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</si>
  <si>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</si>
  <si>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</si>
  <si>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</si>
  <si>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</si>
  <si>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</si>
  <si>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</si>
  <si>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</si>
  <si>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</si>
  <si>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</si>
  <si>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</si>
  <si>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</si>
  <si>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</si>
  <si>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</si>
  <si>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</si>
  <si>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</si>
  <si>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</si>
  <si>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</si>
  <si>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</si>
  <si>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</si>
  <si>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</si>
  <si>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</si>
  <si>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</si>
  <si>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</si>
  <si>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</si>
  <si>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</si>
  <si>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</si>
  <si>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</si>
  <si>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</si>
  <si>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</si>
  <si>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</si>
  <si>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</si>
  <si>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</si>
  <si>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</si>
  <si>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</si>
  <si>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</si>
  <si>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</si>
  <si>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</si>
  <si>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</si>
  <si>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</si>
  <si>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</si>
  <si>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</si>
  <si>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</si>
  <si>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</si>
  <si>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</si>
  <si>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</si>
  <si>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</si>
  <si>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</si>
  <si>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</si>
  <si>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</si>
  <si>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</si>
  <si>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</si>
  <si>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</si>
  <si>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</si>
  <si>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</si>
  <si>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</si>
  <si>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</si>
  <si>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</si>
  <si>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</si>
  <si>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</si>
  <si>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</si>
  <si>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</si>
  <si>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</si>
  <si>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</si>
  <si>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</si>
  <si>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</si>
  <si>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</si>
  <si>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</si>
  <si>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</si>
  <si>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</si>
  <si>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</si>
  <si>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</si>
  <si>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</si>
  <si>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</si>
  <si>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</si>
  <si>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</si>
  <si>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</si>
  <si>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</si>
  <si>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</si>
  <si>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</si>
  <si>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</si>
  <si>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</si>
  <si>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</si>
  <si>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</si>
  <si>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</si>
  <si>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</si>
  <si>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</si>
  <si>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</si>
  <si>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</si>
  <si>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</si>
  <si>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</si>
  <si>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</si>
  <si>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</si>
  <si>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</si>
  <si>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</si>
  <si>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</si>
  <si>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</si>
  <si>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</si>
  <si>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</si>
  <si>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</si>
  <si>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</si>
  <si>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</si>
  <si>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</si>
  <si>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</si>
  <si>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</si>
  <si>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</si>
  <si>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</si>
  <si>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</si>
  <si>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</si>
  <si>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</si>
  <si>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</si>
  <si>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</si>
  <si>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</si>
  <si>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</si>
  <si>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</si>
  <si>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</si>
  <si>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</si>
  <si>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</si>
  <si>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</si>
  <si>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</si>
  <si>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</si>
  <si>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</si>
  <si>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</si>
  <si>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</si>
  <si>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</si>
  <si>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</si>
  <si>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</si>
  <si>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</si>
  <si>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</si>
  <si>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</si>
  <si>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</si>
  <si>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</si>
  <si>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</si>
  <si>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</si>
  <si>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</si>
  <si>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</si>
  <si>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</si>
  <si>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</si>
  <si>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</si>
  <si>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</si>
  <si>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</si>
  <si>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</si>
  <si>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</si>
  <si>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</si>
  <si>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</si>
  <si>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</si>
  <si>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</si>
  <si>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</si>
  <si>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</si>
  <si>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</si>
  <si>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</si>
  <si>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</si>
  <si>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</si>
  <si>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</si>
  <si>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</si>
  <si>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</si>
  <si>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</si>
  <si>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</si>
  <si>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</si>
  <si>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</si>
  <si>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</si>
  <si>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</si>
  <si>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</si>
  <si>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</si>
  <si>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</si>
  <si>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</si>
  <si>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</si>
  <si>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</si>
  <si>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</si>
  <si>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</si>
  <si>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</si>
  <si>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</si>
  <si>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</si>
  <si>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</si>
  <si>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</si>
  <si>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</si>
  <si>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</si>
  <si>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</si>
  <si>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</si>
  <si>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</si>
  <si>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</si>
  <si>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</si>
  <si>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</si>
  <si>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</si>
  <si>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</si>
  <si>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</si>
  <si>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</si>
  <si>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</si>
  <si>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</si>
  <si>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</si>
  <si>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</si>
  <si>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</si>
  <si>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</si>
  <si>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</si>
  <si>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</si>
  <si>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</si>
  <si>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</si>
  <si>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</si>
  <si>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</si>
  <si>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</si>
  <si>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</si>
  <si>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</si>
  <si>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</si>
  <si>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</si>
  <si>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</si>
  <si>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</si>
  <si>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</si>
  <si>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</si>
  <si>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</si>
  <si>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</si>
  <si>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</si>
  <si>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</si>
  <si>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</si>
  <si>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</si>
  <si>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</si>
  <si>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</si>
  <si>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</si>
  <si>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</si>
  <si>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</si>
  <si>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</si>
  <si>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</si>
  <si>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</si>
  <si>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</si>
  <si>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</si>
  <si>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</si>
  <si>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</si>
  <si>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</si>
  <si>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</si>
  <si>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</si>
  <si>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</si>
  <si>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</si>
  <si>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</si>
  <si>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</si>
  <si>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</si>
  <si>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</si>
  <si>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</si>
  <si>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</si>
  <si>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</si>
  <si>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</si>
  <si>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</si>
  <si>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</si>
  <si>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</si>
  <si>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</si>
  <si>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</si>
  <si>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</si>
  <si>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</si>
  <si>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</si>
  <si>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</si>
  <si>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</si>
  <si>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</si>
  <si>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</si>
  <si>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</si>
  <si>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</si>
  <si>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</si>
  <si>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</si>
  <si>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</si>
  <si>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</si>
  <si>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</si>
  <si>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</si>
  <si>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</si>
  <si>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</si>
  <si>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</si>
  <si>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</si>
  <si>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</si>
  <si>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</si>
  <si>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</si>
  <si>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</si>
  <si>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</si>
  <si>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</si>
  <si>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</si>
  <si>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</si>
  <si>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</si>
  <si>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</si>
  <si>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</si>
  <si>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</si>
  <si>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</si>
  <si>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</si>
  <si>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</si>
  <si>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</si>
  <si>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</si>
  <si>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</si>
  <si>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</si>
  <si>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</si>
  <si>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</si>
  <si>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</si>
  <si>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</si>
  <si>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</si>
  <si>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</si>
  <si>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</si>
  <si>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</si>
  <si>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</si>
  <si>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</si>
  <si>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</si>
  <si>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</si>
  <si>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</si>
  <si>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</si>
  <si>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</si>
  <si>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</si>
  <si>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</si>
  <si>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</si>
  <si>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</si>
  <si>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</si>
  <si>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</si>
  <si>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</si>
  <si>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</si>
  <si>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</si>
  <si>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</si>
  <si>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</si>
  <si>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</si>
  <si>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</si>
  <si>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</si>
  <si>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</si>
  <si>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</si>
  <si>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</si>
  <si>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</si>
  <si>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</si>
  <si>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</si>
  <si>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</si>
  <si>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</si>
  <si>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</si>
  <si>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</si>
  <si>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</si>
  <si>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</si>
  <si>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</si>
  <si>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</si>
  <si>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</si>
  <si>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</si>
  <si>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</si>
  <si>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</si>
  <si>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</si>
  <si>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</si>
  <si>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</si>
  <si>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</si>
  <si>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</si>
  <si>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</si>
  <si>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</si>
  <si>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</si>
  <si>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</si>
  <si>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</si>
  <si>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</si>
  <si>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</si>
  <si>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</si>
  <si>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</si>
  <si>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</si>
  <si>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</si>
  <si>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</si>
  <si>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</si>
  <si>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</si>
  <si>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</si>
  <si>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</si>
  <si>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</si>
  <si>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</si>
  <si>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</si>
  <si>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</si>
  <si>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</si>
  <si>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</si>
  <si>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</si>
  <si>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</si>
  <si>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</si>
  <si>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</si>
  <si>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</si>
  <si>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</si>
  <si>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</si>
  <si>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</si>
  <si>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</si>
  <si>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</si>
  <si>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</si>
  <si>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</si>
  <si>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</si>
  <si>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</si>
  <si>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</si>
  <si>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</si>
  <si>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</si>
  <si>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</si>
  <si>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</si>
  <si>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</si>
  <si>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</si>
  <si>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</si>
  <si>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</si>
  <si>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</si>
  <si>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</si>
  <si>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</si>
  <si>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</si>
  <si>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</si>
  <si>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</si>
  <si>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</si>
  <si>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</si>
  <si>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</si>
  <si>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</si>
  <si>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</si>
  <si>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</si>
  <si>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</si>
  <si>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</si>
  <si>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</si>
  <si>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</si>
  <si>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</si>
  <si>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</si>
  <si>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</si>
  <si>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</si>
  <si>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</si>
  <si>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</si>
  <si>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</si>
  <si>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</si>
  <si>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</si>
  <si>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</si>
  <si>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</si>
  <si>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</si>
  <si>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</si>
  <si>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</si>
  <si>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</si>
  <si>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</si>
  <si>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</si>
  <si>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</si>
  <si>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</si>
  <si>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</si>
  <si>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</si>
  <si>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</si>
  <si>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</si>
  <si>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</si>
  <si>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</si>
  <si>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</si>
  <si>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</si>
  <si>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</si>
  <si>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</si>
  <si>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</si>
  <si>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</si>
  <si>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</si>
  <si>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</si>
  <si>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</si>
  <si>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</si>
  <si>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</si>
  <si>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</si>
  <si>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</si>
  <si>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</si>
  <si>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</si>
  <si>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</si>
  <si>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</si>
  <si>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</si>
  <si>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</si>
  <si>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</si>
  <si>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</si>
  <si>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</si>
  <si>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</si>
  <si>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</si>
  <si>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</si>
  <si>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</si>
  <si>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</si>
  <si>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</si>
  <si>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</si>
  <si>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</si>
  <si>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</si>
  <si>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</si>
  <si>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</si>
  <si>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</si>
  <si>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</si>
  <si>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</si>
  <si>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</si>
  <si>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</si>
  <si>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</si>
  <si>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</si>
  <si>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</si>
  <si>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</si>
  <si>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</si>
  <si>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</si>
  <si>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</si>
  <si>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</si>
  <si>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</si>
  <si>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</si>
  <si>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</si>
  <si>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</si>
  <si>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</si>
  <si>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</si>
  <si>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</si>
  <si>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</si>
  <si>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</si>
  <si>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</si>
  <si>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</si>
  <si>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</si>
  <si>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</si>
  <si>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</si>
  <si>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</si>
  <si>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</si>
  <si>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</si>
  <si>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</si>
  <si>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</si>
  <si>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</si>
  <si>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</si>
  <si>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</si>
  <si>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</si>
  <si>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</si>
  <si>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</si>
  <si>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</si>
  <si>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</si>
  <si>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</si>
  <si>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</si>
  <si>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</si>
  <si>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</si>
  <si>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</si>
  <si>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</si>
  <si>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</si>
  <si>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</si>
  <si>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</si>
  <si>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</si>
  <si>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</si>
  <si>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</si>
  <si>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</si>
  <si>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</si>
  <si>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</si>
  <si>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</si>
  <si>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</si>
  <si>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</si>
  <si>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</si>
  <si>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</si>
  <si>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</si>
  <si>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</si>
  <si>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</si>
  <si>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</si>
  <si>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</si>
  <si>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</si>
  <si>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</si>
  <si>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</si>
  <si>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</si>
  <si>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</si>
  <si>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</si>
  <si>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</si>
  <si>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</si>
  <si>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</si>
  <si>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</si>
  <si>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</si>
  <si>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</si>
  <si>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</si>
  <si>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</si>
  <si>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</si>
  <si>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</si>
  <si>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</si>
  <si>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</si>
  <si>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</si>
  <si>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</si>
  <si>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</si>
  <si>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</si>
  <si>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</si>
  <si>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</si>
  <si>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</si>
  <si>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</si>
  <si>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</si>
  <si>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</si>
  <si>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</si>
  <si>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</si>
  <si>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</si>
  <si>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</si>
  <si>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</si>
  <si>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</si>
  <si>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</si>
  <si>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</si>
  <si>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</si>
  <si>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</si>
  <si>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</si>
  <si>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</si>
  <si>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</si>
  <si>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</si>
  <si>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</si>
  <si>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</si>
  <si>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</si>
  <si>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</si>
  <si>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</si>
  <si>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</si>
  <si>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</si>
  <si>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</si>
  <si>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</si>
  <si>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</si>
  <si>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</si>
  <si>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</si>
  <si>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</si>
  <si>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</si>
  <si>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</si>
  <si>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</si>
  <si>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</si>
  <si>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</si>
  <si>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</si>
  <si>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</si>
  <si>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</si>
  <si>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</si>
  <si>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</si>
  <si>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</si>
  <si>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</si>
  <si>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</si>
  <si>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</si>
  <si>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</si>
  <si>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</si>
  <si>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</si>
  <si>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</si>
  <si>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</si>
  <si>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</si>
  <si>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</si>
  <si>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</si>
  <si>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</si>
  <si>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</si>
  <si>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</si>
  <si>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</si>
  <si>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</si>
  <si>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</si>
  <si>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</si>
  <si>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</si>
  <si>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</si>
  <si>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</si>
  <si>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</si>
  <si>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</si>
  <si>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</si>
  <si>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</si>
  <si>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</si>
  <si>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</si>
  <si>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</si>
  <si>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</si>
  <si>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</si>
  <si>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</si>
  <si>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</si>
  <si>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</si>
  <si>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</si>
  <si>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</si>
  <si>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</si>
  <si>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</si>
  <si>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</si>
  <si>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</si>
  <si>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</si>
  <si>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</si>
  <si>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</si>
  <si>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</si>
  <si>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</si>
  <si>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</si>
  <si>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</si>
  <si>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</si>
  <si>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</si>
  <si>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</si>
  <si>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</si>
  <si>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</si>
  <si>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</si>
  <si>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</si>
  <si>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</si>
  <si>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</si>
  <si>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</si>
  <si>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</si>
  <si>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</si>
  <si>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</si>
  <si>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</si>
  <si>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</si>
  <si>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</si>
  <si>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</si>
  <si>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</si>
  <si>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</si>
  <si>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</si>
  <si>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</si>
  <si>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</si>
  <si>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</si>
  <si>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</si>
  <si>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</si>
  <si>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</si>
  <si>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</si>
  <si>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</si>
  <si>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</si>
  <si>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</si>
  <si>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</si>
  <si>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</si>
  <si>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</si>
  <si>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</si>
  <si>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</si>
  <si>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</si>
  <si>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</si>
  <si>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</si>
  <si>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</si>
  <si>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</si>
  <si>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</si>
  <si>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</si>
  <si>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</si>
  <si>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</si>
  <si>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</si>
  <si>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</si>
  <si>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</si>
  <si>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</si>
  <si>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</si>
  <si>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</si>
  <si>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</si>
  <si>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</si>
  <si>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</si>
  <si>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</si>
  <si>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</si>
  <si>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</si>
  <si>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</si>
  <si>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</si>
  <si>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</si>
  <si>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</si>
  <si>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</si>
  <si>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</si>
  <si>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</si>
  <si>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</si>
  <si>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</si>
  <si>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</si>
  <si>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</si>
  <si>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</si>
  <si>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</si>
  <si>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</si>
  <si>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</si>
  <si>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</si>
  <si>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</si>
  <si>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</si>
  <si>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</si>
  <si>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</si>
  <si>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</si>
  <si>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</si>
  <si>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</si>
  <si>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</si>
  <si>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</si>
  <si>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</si>
  <si>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</si>
  <si>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</si>
  <si>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</si>
  <si>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</si>
  <si>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</si>
  <si>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</si>
  <si>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</si>
  <si>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</si>
  <si>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</si>
  <si>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</si>
  <si>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</si>
  <si>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</si>
  <si>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</si>
  <si>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</si>
  <si>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</si>
  <si>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</si>
  <si>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</si>
  <si>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</si>
  <si>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</si>
  <si>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</si>
  <si>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</si>
  <si>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</si>
  <si>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</si>
  <si>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</si>
  <si>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</si>
  <si>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</si>
  <si>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</si>
  <si>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</si>
  <si>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</si>
  <si>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</si>
  <si>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</si>
  <si>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</si>
  <si>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</si>
  <si>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</si>
  <si>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</si>
  <si>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</si>
  <si>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</si>
  <si>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</si>
  <si>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</si>
  <si>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</si>
  <si>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</si>
  <si>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</si>
  <si>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</si>
  <si>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</si>
  <si>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</si>
  <si>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</si>
  <si>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</si>
  <si>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</si>
  <si>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</si>
  <si>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</si>
  <si>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</si>
  <si>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</si>
  <si>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</si>
  <si>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</si>
  <si>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</si>
  <si>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</si>
  <si>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</si>
  <si>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</si>
  <si>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</si>
  <si>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</si>
  <si>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</si>
  <si>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</si>
  <si>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</si>
  <si>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</si>
  <si>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</si>
  <si>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</si>
  <si>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</si>
  <si>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</si>
  <si>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</si>
  <si>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</si>
  <si>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</si>
  <si>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</si>
  <si>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</si>
  <si>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</si>
  <si>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</si>
  <si>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</si>
  <si>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</si>
  <si>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</si>
  <si>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</si>
  <si>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</si>
  <si>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</si>
  <si>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</si>
  <si>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</si>
  <si>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</si>
  <si>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</si>
  <si>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</si>
  <si>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</si>
  <si>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</si>
  <si>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</si>
  <si>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</si>
  <si>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</si>
  <si>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</si>
  <si>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</si>
  <si>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</si>
  <si>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</si>
  <si>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</si>
  <si>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</si>
  <si>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</si>
  <si>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</si>
  <si>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</si>
  <si>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</si>
  <si>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</si>
  <si>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</si>
  <si>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</si>
  <si>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</si>
  <si>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</si>
  <si>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</si>
  <si>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</si>
  <si>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</si>
  <si>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</si>
  <si>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</si>
  <si>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</si>
  <si>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</si>
  <si>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</si>
  <si>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</si>
  <si>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</si>
  <si>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</si>
  <si>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</si>
  <si>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</si>
  <si>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</si>
  <si>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</si>
  <si>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</si>
  <si>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</si>
  <si>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</si>
  <si>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</si>
  <si>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</si>
  <si>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</si>
  <si>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</si>
  <si>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</si>
  <si>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</si>
  <si>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</si>
  <si>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</si>
  <si>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</si>
  <si>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</si>
  <si>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</si>
  <si>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</si>
  <si>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</si>
  <si>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</si>
  <si>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</si>
  <si>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</si>
  <si>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</si>
  <si>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</si>
  <si>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</si>
  <si>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</si>
  <si>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</si>
  <si>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</si>
  <si>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</si>
  <si>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</si>
  <si>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</si>
  <si>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</si>
  <si>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</si>
  <si>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</si>
  <si>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</si>
  <si>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</si>
  <si>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</si>
  <si>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</si>
  <si>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</si>
  <si>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</si>
  <si>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</si>
  <si>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</si>
  <si>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</si>
  <si>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</si>
  <si>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</si>
  <si>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</si>
  <si>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</si>
  <si>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</si>
  <si>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</si>
  <si>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</si>
  <si>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</si>
  <si>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</si>
  <si>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</si>
  <si>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</si>
  <si>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</si>
  <si>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</si>
  <si>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</si>
  <si>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</si>
  <si>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</si>
  <si>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</si>
  <si>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</si>
  <si>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</si>
  <si>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</si>
  <si>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</si>
  <si>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</si>
  <si>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</si>
  <si>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</si>
  <si>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</si>
  <si>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</si>
  <si>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</si>
  <si>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</si>
  <si>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</si>
  <si>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</si>
  <si>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</si>
  <si>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</si>
  <si>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</si>
  <si>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</si>
  <si>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</si>
  <si>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</si>
  <si>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</si>
  <si>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</si>
  <si>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</si>
  <si>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</si>
  <si>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</si>
  <si>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</si>
  <si>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</si>
  <si>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</si>
  <si>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</si>
  <si>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</si>
  <si>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</si>
  <si>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</si>
  <si>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</si>
  <si>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</si>
  <si>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</si>
  <si>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</si>
  <si>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</si>
  <si>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</si>
  <si>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</si>
  <si>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</si>
  <si>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</si>
  <si>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</si>
  <si>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</si>
  <si>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</si>
  <si>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</si>
  <si>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</si>
  <si>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</si>
  <si>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</si>
  <si>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</si>
  <si>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</si>
  <si>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</si>
  <si>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</si>
  <si>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</si>
  <si>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</si>
  <si>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</si>
  <si>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</si>
  <si>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</si>
  <si>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</si>
  <si>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</si>
  <si>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</si>
  <si>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</si>
  <si>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</si>
  <si>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</si>
  <si>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</si>
  <si>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</si>
  <si>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</si>
  <si>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</si>
  <si>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</si>
  <si>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</si>
  <si>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</si>
  <si>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</si>
  <si>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</si>
  <si>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</si>
  <si>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</si>
  <si>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</si>
  <si>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</si>
  <si>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</si>
  <si>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</si>
  <si>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</si>
  <si>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</si>
  <si>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</si>
  <si>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</si>
  <si>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</si>
  <si>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</si>
  <si>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</si>
  <si>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</si>
  <si>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</si>
  <si>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</si>
  <si>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</si>
  <si>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</si>
  <si>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</si>
  <si>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</si>
  <si>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</si>
  <si>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</si>
  <si>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</si>
  <si>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</si>
  <si>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</si>
  <si>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</si>
  <si>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</si>
  <si>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</si>
  <si>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</si>
  <si>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</si>
  <si>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</si>
  <si>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</si>
  <si>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</si>
  <si>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</si>
  <si>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</si>
  <si>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</si>
  <si>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</si>
  <si>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</si>
  <si>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</si>
  <si>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</si>
  <si>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</si>
  <si>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</si>
  <si>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</si>
  <si>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</si>
  <si>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</si>
  <si>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</si>
  <si>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</si>
  <si>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</si>
  <si>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</si>
  <si>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</si>
  <si>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</si>
  <si>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</si>
  <si>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</si>
  <si>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</si>
  <si>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</si>
  <si>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</si>
  <si>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</si>
  <si>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</si>
  <si>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</si>
  <si>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</si>
  <si>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</si>
  <si>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</si>
  <si>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</si>
  <si>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</si>
  <si>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</si>
  <si>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</si>
  <si>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</si>
  <si>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</si>
  <si>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</si>
  <si>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</si>
  <si>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</si>
  <si>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</si>
  <si>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</si>
  <si>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</si>
  <si>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</si>
  <si>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</si>
  <si>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</si>
  <si>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</si>
  <si>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</si>
  <si>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</si>
  <si>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</si>
  <si>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</si>
  <si>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</si>
  <si>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</si>
  <si>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</si>
  <si>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</si>
  <si>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</si>
  <si>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</si>
  <si>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</si>
  <si>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</si>
  <si>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</si>
  <si>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</si>
  <si>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</si>
  <si>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</si>
  <si>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</si>
  <si>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</si>
  <si>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</si>
  <si>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</si>
  <si>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</si>
  <si>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</si>
  <si>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</si>
  <si>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</si>
  <si>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</si>
  <si>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</si>
  <si>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</si>
  <si>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</si>
  <si>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</si>
  <si>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</si>
  <si>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</si>
  <si>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</si>
  <si>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</si>
  <si>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</si>
  <si>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</si>
  <si>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</si>
  <si>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</si>
  <si>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</si>
  <si>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</si>
  <si>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</si>
  <si>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</si>
  <si>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</si>
  <si>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</si>
  <si>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</si>
  <si>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</si>
  <si>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</si>
  <si>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</si>
  <si>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</si>
  <si>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</si>
  <si>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</si>
  <si>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</si>
  <si>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</si>
  <si>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</si>
  <si>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</si>
  <si>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</si>
  <si>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</si>
  <si>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</si>
  <si>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</si>
  <si>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</si>
  <si>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</si>
  <si>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</si>
  <si>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</si>
  <si>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</si>
  <si>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</si>
  <si>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</si>
  <si>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</si>
  <si>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</si>
  <si>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</si>
  <si>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</si>
  <si>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</si>
  <si>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</si>
  <si>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</si>
  <si>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</si>
  <si>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</si>
  <si>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</si>
  <si>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</si>
  <si>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</si>
  <si>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</si>
  <si>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</si>
  <si>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</si>
  <si>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</si>
  <si>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</si>
  <si>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</si>
  <si>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</si>
  <si>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</si>
  <si>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</si>
  <si>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</si>
  <si>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</si>
  <si>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</si>
  <si>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</si>
  <si>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</si>
  <si>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</si>
  <si>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</si>
  <si>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</si>
  <si>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</si>
  <si>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</si>
  <si>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</si>
  <si>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</si>
  <si>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</si>
  <si>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</si>
  <si>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</si>
  <si>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</si>
  <si>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</si>
  <si>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</si>
  <si>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</si>
  <si>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</si>
  <si>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</si>
  <si>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</si>
  <si>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</si>
  <si>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</si>
  <si>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</si>
  <si>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</si>
  <si>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</si>
  <si>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</si>
  <si>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</si>
  <si>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</si>
  <si>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</si>
  <si>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</si>
  <si>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</si>
  <si>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</si>
  <si>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</si>
  <si>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</si>
  <si>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</si>
  <si>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</si>
  <si>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</si>
  <si>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</si>
  <si>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</si>
  <si>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</si>
  <si>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</si>
  <si>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</si>
  <si>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</si>
  <si>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</si>
  <si>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</si>
  <si>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</si>
  <si>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</si>
  <si>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</si>
  <si>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</si>
  <si>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</si>
  <si>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</si>
  <si>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</si>
  <si>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</si>
  <si>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</si>
  <si>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</si>
  <si>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</si>
  <si>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</si>
  <si>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</si>
  <si>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</si>
  <si>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</si>
  <si>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</si>
  <si>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</si>
  <si>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</si>
  <si>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</si>
  <si>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</si>
  <si>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</si>
  <si>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</si>
  <si>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</si>
  <si>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</si>
  <si>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</si>
  <si>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</si>
  <si>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</si>
  <si>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</si>
  <si>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</si>
  <si>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</si>
  <si>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</si>
  <si>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</si>
  <si>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</si>
  <si>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</si>
  <si>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</si>
  <si>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</si>
  <si>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</si>
  <si>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</si>
  <si>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</si>
  <si>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</si>
  <si>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</si>
  <si>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</si>
  <si>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</si>
  <si>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</si>
  <si>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</si>
  <si>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</si>
  <si>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</si>
  <si>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</si>
  <si>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</si>
  <si>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</si>
  <si>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</si>
  <si>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</si>
  <si>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</si>
  <si>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</si>
  <si>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</si>
  <si>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</si>
  <si>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</si>
  <si>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</si>
  <si>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</si>
  <si>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</si>
  <si>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</si>
  <si>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</si>
  <si>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</si>
  <si>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</si>
  <si>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</si>
  <si>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</si>
  <si>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</si>
  <si>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</si>
  <si>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</si>
  <si>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</si>
  <si>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</si>
  <si>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</si>
  <si>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</si>
  <si>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</si>
  <si>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</si>
  <si>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</si>
  <si>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</si>
  <si>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</si>
  <si>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</si>
  <si>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</si>
  <si>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</si>
  <si>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</si>
  <si>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</si>
  <si>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</si>
  <si>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</si>
  <si>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</si>
  <si>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</si>
  <si>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</si>
  <si>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</si>
  <si>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</si>
  <si>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</si>
  <si>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</si>
  <si>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</si>
  <si>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</si>
  <si>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</si>
  <si>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</si>
  <si>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</si>
  <si>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</si>
  <si>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</si>
  <si>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</si>
  <si>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</si>
  <si>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</si>
  <si>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</si>
  <si>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</si>
  <si>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</si>
  <si>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</si>
  <si>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</si>
  <si>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</si>
  <si>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</si>
  <si>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</si>
  <si>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</si>
  <si>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</si>
  <si>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</si>
  <si>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</si>
  <si>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</si>
  <si>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</si>
  <si>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</si>
  <si>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</si>
  <si>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</si>
  <si>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</si>
  <si>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</si>
  <si>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</si>
  <si>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</si>
  <si>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</si>
  <si>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</si>
  <si>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</si>
  <si>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</si>
  <si>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</si>
  <si>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</si>
  <si>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</si>
  <si>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</si>
  <si>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</si>
  <si>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</si>
  <si>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</si>
  <si>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</si>
  <si>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</si>
  <si>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</si>
  <si>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</si>
  <si>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</si>
  <si>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</si>
  <si>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</si>
  <si>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</si>
  <si>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</si>
  <si>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</si>
  <si>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</si>
  <si>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</si>
  <si>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</si>
  <si>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</si>
  <si>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</si>
  <si>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</si>
  <si>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</si>
  <si>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</si>
  <si>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</si>
  <si>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</si>
  <si>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</si>
  <si>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</si>
  <si>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</si>
  <si>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</si>
  <si>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</si>
  <si>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</si>
  <si>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</si>
  <si>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</si>
  <si>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</si>
  <si>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</si>
  <si>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</si>
  <si>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</si>
  <si>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</si>
  <si>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</si>
  <si>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</si>
  <si>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</si>
  <si>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</si>
  <si>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</si>
  <si>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</si>
  <si>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</si>
  <si>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</si>
  <si>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</si>
  <si>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</si>
  <si>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</si>
  <si>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</si>
  <si>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</si>
  <si>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</si>
  <si>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</si>
  <si>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</si>
  <si>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</si>
  <si>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</si>
  <si>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</si>
  <si>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</si>
  <si>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</si>
  <si>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</si>
  <si>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</si>
  <si>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</si>
  <si>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</si>
  <si>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</si>
  <si>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</si>
  <si>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</si>
  <si>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</si>
  <si>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</si>
  <si>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</si>
  <si>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</si>
  <si>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</si>
  <si>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</si>
  <si>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</si>
  <si>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</si>
  <si>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</si>
  <si>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</si>
  <si>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</si>
  <si>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</si>
  <si>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</si>
  <si>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</si>
  <si>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</si>
  <si>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</si>
  <si>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</si>
  <si>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</si>
  <si>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</si>
  <si>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</si>
  <si>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</si>
  <si>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</si>
  <si>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</si>
  <si>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</si>
  <si>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</si>
  <si>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</si>
  <si>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</si>
  <si>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</si>
  <si>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</si>
  <si>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</si>
  <si>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</si>
  <si>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</si>
  <si>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</si>
  <si>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</si>
  <si>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</si>
  <si>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</si>
  <si>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</si>
  <si>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</si>
  <si>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</si>
  <si>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</si>
  <si>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</si>
  <si>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</si>
  <si>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</si>
  <si>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</si>
  <si>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</si>
  <si>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</si>
  <si>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</si>
  <si>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</si>
  <si>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</si>
  <si>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</si>
  <si>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</si>
  <si>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</si>
  <si>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</si>
  <si>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</si>
  <si>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</si>
  <si>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</si>
  <si>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</si>
  <si>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</si>
  <si>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</si>
  <si>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</si>
  <si>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</si>
  <si>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</si>
  <si>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</si>
  <si>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</si>
  <si>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</si>
  <si>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</si>
  <si>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</si>
  <si>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</si>
  <si>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</si>
  <si>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</si>
  <si>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</si>
  <si>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</si>
  <si>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</si>
  <si>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</si>
  <si>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</si>
  <si>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</si>
  <si>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</si>
  <si>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</si>
  <si>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</si>
  <si>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</si>
  <si>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</si>
  <si>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</si>
  <si>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</si>
  <si>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</si>
  <si>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</si>
  <si>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</si>
  <si>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</si>
  <si>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</si>
  <si>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</si>
  <si>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</si>
  <si>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</si>
  <si>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</si>
  <si>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</si>
  <si>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</si>
  <si>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</si>
  <si>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</si>
  <si>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</si>
  <si>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</si>
  <si>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</si>
  <si>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</si>
  <si>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</si>
  <si>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</si>
  <si>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</si>
  <si>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</si>
  <si>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</si>
  <si>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</si>
  <si>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</si>
  <si>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</si>
  <si>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</si>
  <si>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</si>
  <si>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</si>
  <si>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</si>
  <si>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</si>
  <si>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</si>
  <si>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</si>
  <si>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</si>
  <si>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</si>
  <si>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</si>
  <si>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</si>
  <si>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</si>
  <si>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</si>
  <si>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</si>
  <si>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</si>
  <si>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</si>
  <si>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</si>
  <si>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</si>
  <si>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</si>
  <si>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</si>
  <si>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</si>
  <si>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</si>
  <si>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</si>
  <si>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</si>
  <si>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</si>
  <si>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</si>
  <si>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</si>
  <si>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</si>
  <si>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</si>
  <si>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</si>
  <si>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</si>
  <si>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</si>
  <si>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</si>
  <si>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</si>
  <si>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</si>
  <si>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</si>
  <si>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</si>
  <si>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</si>
  <si>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</si>
  <si>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</si>
  <si>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</si>
  <si>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</si>
  <si>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</si>
  <si>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</si>
  <si>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</si>
  <si>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</si>
  <si>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</si>
  <si>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</si>
  <si>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</si>
  <si>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</si>
  <si>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</si>
  <si>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</si>
  <si>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</si>
  <si>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</si>
  <si>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</si>
  <si>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</si>
  <si>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</si>
  <si>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</si>
  <si>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</si>
  <si>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</si>
  <si>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</si>
  <si>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</si>
  <si>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</si>
  <si>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</si>
  <si>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</si>
  <si>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</si>
  <si>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</si>
  <si>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</si>
  <si>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</si>
  <si>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</si>
  <si>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</si>
  <si>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</si>
  <si>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</si>
  <si>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</si>
  <si>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</si>
  <si>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</si>
  <si>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</si>
  <si>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</si>
  <si>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</si>
  <si>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</si>
  <si>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</si>
  <si>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</si>
  <si>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</si>
  <si>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</si>
  <si>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</si>
  <si>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</si>
  <si>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</si>
  <si>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</si>
  <si>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</si>
  <si>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</si>
  <si>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</si>
  <si>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</si>
  <si>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</si>
  <si>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</si>
  <si>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</si>
  <si>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</si>
  <si>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</si>
  <si>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</si>
  <si>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</si>
  <si>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</si>
  <si>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</si>
  <si>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</si>
  <si>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</si>
  <si>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</si>
  <si>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</si>
  <si>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</si>
  <si>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</si>
  <si>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</si>
  <si>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</si>
  <si>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</si>
  <si>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</si>
  <si>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</si>
  <si>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</si>
  <si>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</si>
  <si>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</si>
  <si>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</si>
  <si>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</si>
  <si>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</si>
  <si>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</si>
  <si>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</si>
  <si>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</si>
  <si>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</si>
  <si>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</si>
  <si>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</si>
  <si>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</si>
  <si>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</si>
  <si>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</si>
  <si>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</si>
  <si>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</si>
  <si>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</si>
  <si>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</si>
  <si>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</si>
  <si>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</si>
  <si>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</si>
  <si>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</si>
  <si>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</si>
  <si>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</si>
  <si>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</si>
  <si>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</si>
  <si>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</si>
  <si>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</si>
  <si>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</si>
  <si>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</si>
  <si>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</si>
  <si>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</si>
  <si>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</si>
  <si>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</si>
  <si>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</si>
  <si>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</si>
  <si>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</si>
  <si>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</si>
  <si>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</si>
  <si>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</si>
  <si>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</si>
  <si>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</si>
  <si>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</si>
  <si>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</si>
  <si>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</si>
  <si>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</si>
  <si>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</si>
  <si>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</si>
  <si>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</si>
  <si>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</si>
  <si>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</si>
  <si>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</si>
  <si>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</si>
  <si>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</si>
  <si>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</si>
  <si>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</si>
  <si>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</si>
  <si>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</si>
  <si>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</si>
  <si>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</si>
  <si>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</si>
  <si>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</si>
  <si>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</si>
  <si>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</si>
  <si>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</si>
  <si>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</si>
  <si>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</si>
  <si>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</si>
  <si>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</si>
  <si>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</si>
  <si>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</si>
  <si>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</si>
  <si>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</si>
  <si>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</si>
  <si>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</si>
  <si>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</si>
  <si>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</si>
  <si>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</si>
  <si>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</si>
  <si>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</si>
  <si>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</si>
  <si>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</si>
  <si>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</si>
  <si>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</si>
  <si>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</si>
  <si>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</si>
  <si>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</si>
  <si>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</si>
  <si>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</si>
  <si>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</si>
  <si>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</si>
  <si>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</si>
  <si>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</si>
  <si>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</si>
  <si>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</si>
  <si>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</si>
  <si>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</si>
  <si>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</si>
  <si>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</si>
  <si>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</si>
  <si>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</si>
  <si>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</si>
  <si>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</si>
  <si>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</si>
  <si>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</si>
  <si>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</si>
  <si>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</si>
  <si>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</si>
  <si>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</si>
  <si>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</si>
  <si>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</si>
  <si>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</si>
  <si>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</si>
  <si>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</si>
  <si>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</si>
  <si>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</si>
  <si>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</si>
  <si>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</si>
  <si>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</si>
  <si>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</si>
  <si>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</si>
  <si>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</si>
  <si>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</si>
  <si>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</si>
  <si>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</si>
  <si>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</si>
  <si>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</si>
  <si>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</si>
  <si>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</si>
  <si>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</si>
  <si>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</si>
  <si>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</si>
  <si>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</si>
  <si>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</si>
  <si>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</si>
  <si>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</si>
  <si>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</si>
  <si>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</si>
  <si>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</si>
  <si>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</si>
  <si>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</si>
  <si>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</si>
  <si>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</si>
  <si>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</si>
  <si>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</si>
  <si>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</si>
  <si>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</si>
  <si>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</si>
  <si>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</si>
  <si>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</si>
  <si>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</si>
  <si>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</si>
  <si>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</si>
  <si>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</si>
  <si>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</si>
  <si>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</si>
  <si>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</si>
  <si>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</si>
  <si>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</si>
  <si>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</si>
  <si>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</si>
  <si>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</si>
  <si>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</si>
  <si>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</si>
  <si>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</si>
  <si>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</si>
  <si>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</si>
  <si>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</si>
  <si>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</si>
  <si>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</si>
  <si>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</si>
  <si>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</si>
  <si>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</si>
  <si>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</si>
  <si>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</si>
  <si>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</si>
  <si>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</si>
  <si>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</si>
  <si>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</si>
  <si>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</si>
  <si>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</si>
  <si>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</si>
  <si>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</si>
  <si>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</si>
  <si>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</si>
  <si>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</si>
  <si>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</si>
  <si>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</si>
  <si>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</si>
  <si>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</si>
  <si>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</si>
  <si>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</si>
  <si>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</si>
  <si>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</si>
  <si>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</si>
  <si>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</si>
  <si>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</si>
  <si>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</si>
  <si>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</si>
  <si>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</si>
  <si>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</si>
  <si>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</si>
  <si>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</si>
  <si>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</si>
  <si>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</si>
  <si>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</si>
  <si>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</si>
  <si>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</si>
  <si>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</si>
  <si>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</si>
  <si>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</si>
  <si>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</si>
  <si>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</si>
  <si>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</si>
  <si>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</si>
  <si>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</si>
  <si>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</si>
  <si>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</si>
  <si>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</si>
  <si>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</si>
  <si>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</si>
  <si>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</si>
  <si>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</si>
  <si>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</si>
  <si>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</si>
  <si>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</si>
  <si>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</si>
  <si>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</si>
  <si>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</si>
  <si>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</si>
  <si>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</si>
  <si>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</si>
  <si>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</si>
  <si>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</si>
  <si>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</si>
  <si>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</si>
  <si>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</si>
  <si>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</si>
  <si>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</si>
  <si>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</si>
  <si>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</si>
  <si>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</si>
  <si>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</si>
  <si>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</si>
  <si>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</si>
  <si>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</si>
  <si>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</si>
  <si>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</si>
  <si>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</si>
  <si>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</si>
  <si>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</si>
  <si>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</si>
  <si>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</si>
  <si>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</si>
  <si>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</si>
  <si>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</si>
  <si>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</si>
  <si>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</si>
  <si>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</si>
  <si>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</si>
  <si>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</si>
  <si>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</si>
  <si>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</si>
  <si>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</si>
  <si>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</si>
  <si>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</si>
  <si>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</si>
  <si>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</si>
  <si>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</si>
  <si>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</si>
  <si>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</si>
  <si>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</si>
  <si>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</si>
  <si>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</si>
  <si>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</si>
  <si>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</si>
  <si>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</si>
  <si>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</si>
  <si>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</si>
  <si>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</si>
  <si>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</si>
  <si>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</si>
  <si>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</si>
  <si>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</si>
  <si>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</si>
  <si>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</si>
  <si>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</si>
  <si>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</si>
  <si>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</si>
  <si>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</si>
  <si>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</si>
  <si>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</si>
  <si>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</si>
  <si>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</si>
  <si>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</si>
  <si>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</si>
  <si>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</si>
  <si>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</si>
  <si>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</si>
  <si>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</si>
  <si>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</si>
  <si>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</si>
  <si>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</si>
  <si>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</si>
  <si>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</si>
  <si>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</si>
  <si>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</si>
  <si>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</si>
  <si>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</si>
  <si>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</si>
  <si>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</si>
  <si>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</si>
  <si>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</si>
  <si>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</si>
  <si>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</si>
  <si>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</si>
  <si>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</si>
  <si>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</si>
  <si>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</si>
  <si>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</si>
  <si>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</si>
  <si>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</si>
  <si>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</si>
  <si>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</si>
  <si>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</si>
  <si>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</si>
  <si>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</si>
  <si>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</si>
  <si>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</si>
  <si>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</si>
  <si>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</si>
  <si>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</si>
  <si>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</si>
  <si>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</si>
  <si>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</si>
  <si>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</si>
  <si>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</si>
  <si>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</si>
  <si>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</si>
  <si>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</si>
  <si>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</si>
  <si>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</si>
  <si>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</si>
  <si>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</si>
  <si>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</si>
  <si>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</si>
  <si>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</si>
  <si>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</si>
  <si>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</si>
  <si>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</si>
  <si>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</si>
  <si>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</si>
  <si>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</si>
  <si>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</si>
  <si>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</si>
  <si>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</si>
  <si>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</si>
  <si>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</si>
  <si>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</si>
  <si>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</si>
  <si>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</si>
  <si>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</si>
  <si>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</si>
  <si>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</si>
  <si>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</si>
  <si>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</si>
  <si>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</si>
  <si>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</si>
  <si>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</si>
  <si>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</si>
  <si>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</si>
  <si>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</si>
  <si>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</si>
  <si>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</si>
  <si>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</si>
  <si>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</si>
  <si>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</si>
  <si>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</si>
  <si>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</si>
  <si>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</si>
  <si>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</si>
  <si>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</si>
  <si>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</si>
  <si>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</si>
  <si>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</si>
  <si>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</si>
  <si>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</si>
  <si>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</si>
  <si>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</si>
  <si>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</si>
  <si>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</si>
  <si>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</si>
  <si>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</si>
  <si>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</si>
  <si>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</si>
  <si>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</si>
  <si>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</si>
  <si>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</si>
  <si>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</si>
  <si>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</si>
  <si>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</si>
  <si>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</si>
  <si>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</si>
  <si>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</si>
  <si>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</si>
  <si>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</si>
  <si>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</si>
  <si>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</si>
  <si>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</si>
  <si>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</si>
  <si>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</si>
  <si>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</si>
  <si>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</si>
  <si>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</si>
  <si>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</si>
  <si>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</si>
  <si>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</si>
  <si>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</si>
  <si>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</si>
  <si>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</si>
  <si>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</si>
  <si>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</si>
  <si>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</si>
  <si>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</si>
  <si>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</si>
  <si>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</si>
  <si>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</si>
  <si>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</si>
  <si>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</si>
  <si>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</si>
  <si>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</si>
  <si>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</si>
  <si>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</si>
  <si>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</si>
  <si>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</si>
  <si>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</si>
  <si>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</si>
  <si>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</si>
  <si>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</si>
  <si>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</si>
  <si>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</si>
  <si>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</si>
  <si>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</si>
  <si>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</si>
  <si>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</si>
  <si>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</si>
  <si>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</si>
  <si>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</si>
  <si>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</si>
  <si>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</si>
  <si>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</si>
  <si>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</si>
  <si>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</si>
  <si>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</si>
  <si>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</si>
  <si>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</si>
  <si>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</si>
  <si>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</si>
  <si>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</si>
  <si>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</si>
  <si>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</si>
  <si>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</si>
  <si>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</si>
  <si>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</si>
  <si>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</si>
  <si>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</si>
  <si>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</si>
  <si>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</si>
  <si>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</si>
  <si>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</si>
  <si>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</si>
  <si>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</si>
  <si>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</si>
  <si>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</si>
  <si>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</si>
  <si>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</si>
  <si>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</si>
  <si>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</si>
  <si>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</si>
  <si>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</si>
  <si>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</si>
  <si>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</si>
  <si>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</si>
  <si>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</si>
  <si>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</si>
  <si>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</si>
  <si>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</si>
  <si>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</si>
  <si>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</si>
  <si>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</si>
  <si>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</si>
  <si>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</si>
  <si>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</si>
  <si>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</si>
  <si>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</si>
  <si>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</si>
  <si>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</si>
  <si>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</si>
  <si>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</si>
  <si>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</si>
  <si>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</si>
  <si>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</si>
  <si>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</si>
  <si>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</si>
  <si>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</si>
  <si>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</si>
  <si>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</si>
  <si>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</si>
  <si>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</si>
  <si>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</si>
  <si>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</si>
  <si>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</si>
  <si>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</si>
  <si>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</si>
  <si>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</si>
  <si>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</si>
  <si>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</si>
  <si>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</si>
  <si>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</si>
  <si>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</si>
  <si>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</si>
  <si>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</si>
  <si>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</si>
  <si>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</si>
  <si>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</si>
  <si>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</si>
  <si>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</si>
  <si>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</si>
  <si>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</si>
  <si>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</si>
  <si>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</si>
  <si>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</si>
  <si>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</si>
  <si>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</si>
  <si>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</si>
  <si>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</si>
  <si>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</si>
  <si>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</si>
  <si>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</si>
  <si>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</si>
  <si>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</si>
  <si>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</si>
  <si>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</si>
  <si>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</si>
  <si>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</si>
  <si>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</si>
  <si>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</si>
  <si>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</si>
  <si>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</si>
  <si>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</si>
  <si>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</si>
  <si>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</si>
  <si>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</si>
  <si>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</si>
  <si>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</si>
  <si>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</si>
  <si>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</si>
  <si>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</si>
  <si>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</si>
  <si>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</si>
  <si>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</si>
  <si>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</si>
  <si>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</si>
  <si>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</si>
  <si>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</si>
  <si>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</si>
  <si>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</si>
  <si>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</si>
  <si>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</si>
  <si>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</si>
  <si>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</si>
  <si>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</si>
  <si>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</si>
  <si>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</si>
  <si>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</si>
  <si>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</si>
  <si>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</si>
  <si>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</si>
  <si>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</si>
  <si>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</si>
  <si>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</si>
  <si>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</si>
  <si>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</si>
  <si>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</si>
  <si>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</si>
  <si>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</si>
  <si>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</si>
  <si>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</si>
  <si>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</si>
  <si>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</si>
  <si>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</si>
  <si>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</si>
  <si>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</si>
  <si>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</si>
  <si>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</si>
  <si>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</si>
  <si>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</si>
  <si>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</si>
  <si>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</si>
  <si>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</si>
  <si>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</si>
  <si>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</si>
  <si>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</si>
  <si>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</si>
  <si>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</si>
  <si>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</si>
  <si>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</si>
  <si>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</si>
  <si>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</si>
  <si>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</si>
  <si>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</si>
  <si>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</si>
  <si>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</si>
  <si>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</si>
  <si>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</si>
  <si>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</si>
  <si>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</si>
  <si>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</si>
  <si>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</si>
  <si>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</si>
  <si>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</si>
  <si>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</si>
  <si>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</si>
  <si>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</si>
  <si>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</si>
  <si>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</si>
  <si>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</si>
  <si>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</si>
  <si>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</si>
  <si>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</si>
  <si>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</si>
  <si>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</si>
  <si>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</si>
  <si>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</si>
  <si>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</si>
  <si>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</si>
  <si>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</si>
  <si>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</si>
  <si>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</si>
  <si>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</si>
  <si>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</si>
  <si>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</si>
  <si>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</si>
  <si>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</si>
  <si>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</si>
  <si>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</si>
  <si>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</si>
  <si>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</si>
  <si>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</si>
  <si>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</si>
  <si>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</si>
  <si>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</si>
  <si>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</si>
  <si>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</si>
  <si>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</si>
  <si>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</si>
  <si>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</si>
  <si>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</si>
  <si>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</si>
  <si>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</si>
  <si>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</si>
  <si>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</si>
  <si>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</si>
  <si>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</si>
  <si>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</si>
  <si>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</si>
  <si>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</si>
  <si>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</si>
  <si>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</si>
  <si>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</si>
  <si>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</si>
  <si>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</si>
  <si>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</si>
  <si>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</si>
  <si>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</si>
  <si>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</si>
  <si>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</si>
  <si>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</si>
  <si>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</si>
  <si>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</si>
  <si>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</si>
  <si>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</si>
  <si>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</si>
  <si>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</si>
  <si>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</si>
  <si>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</si>
  <si>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</si>
  <si>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</si>
  <si>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</si>
  <si>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</si>
  <si>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</si>
  <si>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</si>
  <si>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</si>
  <si>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</si>
  <si>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</si>
  <si>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</si>
  <si>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</si>
  <si>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</si>
  <si>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</si>
  <si>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</si>
  <si>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</si>
  <si>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</si>
  <si>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</si>
  <si>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</si>
  <si>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</si>
  <si>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</si>
  <si>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</si>
  <si>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</si>
  <si>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</si>
  <si>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</si>
  <si>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</si>
  <si>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</si>
  <si>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</si>
  <si>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</si>
  <si>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</si>
  <si>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</si>
  <si>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</si>
  <si>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</si>
  <si>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</si>
  <si>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</si>
  <si>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</si>
  <si>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</si>
  <si>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</si>
  <si>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</si>
  <si>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</si>
  <si>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</si>
  <si>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</si>
  <si>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</si>
  <si>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</si>
  <si>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</si>
  <si>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</si>
  <si>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</si>
  <si>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</si>
  <si>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</si>
  <si>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</si>
  <si>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</si>
  <si>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</si>
  <si>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</si>
  <si>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</si>
  <si>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</si>
  <si>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</si>
  <si>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</si>
  <si>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</si>
  <si>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</si>
  <si>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</si>
  <si>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</si>
  <si>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</si>
  <si>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</si>
  <si>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</si>
  <si>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</si>
  <si>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</si>
  <si>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</si>
  <si>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</si>
  <si>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</si>
  <si>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</si>
  <si>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</si>
  <si>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</si>
  <si>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</si>
  <si>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</si>
  <si>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</si>
  <si>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</si>
  <si>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</si>
  <si>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</si>
  <si>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</si>
  <si>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</si>
  <si>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</si>
  <si>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</si>
  <si>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</si>
  <si>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</si>
  <si>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</si>
  <si>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</si>
  <si>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</si>
  <si>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</si>
  <si>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</si>
  <si>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</si>
  <si>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</si>
  <si>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</si>
  <si>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</si>
  <si>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</si>
  <si>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</si>
  <si>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</si>
  <si>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</si>
  <si>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</si>
  <si>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</si>
  <si>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</si>
  <si>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</si>
  <si>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</si>
  <si>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</si>
  <si>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</si>
  <si>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</si>
  <si>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</si>
  <si>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</si>
  <si>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</si>
  <si>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</si>
  <si>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</si>
  <si>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</si>
  <si>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</si>
  <si>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</si>
  <si>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</si>
  <si>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</si>
  <si>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</si>
  <si>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</si>
  <si>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</si>
  <si>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</si>
  <si>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</si>
  <si>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</si>
  <si>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</si>
  <si>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</si>
  <si>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</si>
  <si>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</si>
  <si>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</si>
  <si>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</si>
  <si>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</si>
  <si>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</si>
  <si>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</si>
  <si>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</si>
  <si>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</si>
  <si>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</si>
  <si>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</si>
  <si>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</si>
  <si>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</si>
  <si>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</si>
  <si>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</si>
  <si>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</si>
  <si>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</si>
  <si>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</si>
  <si>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</si>
  <si>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</si>
  <si>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</si>
  <si>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</si>
  <si>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</si>
  <si>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</si>
  <si>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</si>
  <si>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</si>
  <si>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</si>
  <si>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</si>
  <si>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</si>
  <si>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</si>
  <si>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</si>
  <si>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</si>
  <si>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</si>
  <si>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</si>
  <si>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</si>
  <si>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</si>
  <si>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</si>
  <si>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</si>
  <si>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</si>
  <si>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</si>
  <si>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</si>
  <si>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</si>
  <si>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</si>
  <si>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</si>
  <si>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</si>
  <si>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</si>
  <si>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</si>
  <si>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</si>
  <si>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</si>
  <si>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</si>
  <si>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</si>
  <si>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</si>
  <si>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</si>
  <si>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</si>
  <si>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</si>
  <si>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</si>
  <si>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</si>
  <si>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</si>
  <si>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</si>
  <si>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</si>
  <si>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</si>
  <si>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</si>
  <si>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</si>
  <si>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</si>
  <si>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</si>
  <si>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</si>
  <si>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</si>
  <si>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</si>
  <si>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</si>
  <si>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</si>
  <si>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</si>
  <si>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</si>
  <si>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</si>
  <si>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</si>
  <si>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</si>
  <si>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</si>
  <si>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</si>
  <si>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</si>
  <si>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</si>
  <si>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</si>
  <si>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</si>
  <si>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</si>
  <si>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</si>
  <si>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</si>
  <si>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</si>
  <si>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</si>
  <si>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</si>
  <si>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</si>
  <si>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</si>
  <si>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</si>
  <si>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</si>
  <si>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</si>
  <si>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</si>
  <si>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</si>
  <si>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</si>
  <si>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</si>
  <si>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</si>
  <si>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</si>
  <si>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</si>
  <si>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</si>
  <si>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</si>
  <si>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</si>
  <si>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</si>
  <si>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</si>
  <si>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</si>
  <si>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</si>
  <si>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</si>
  <si>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</si>
  <si>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</si>
  <si>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</si>
  <si>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</si>
  <si>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</si>
  <si>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</si>
  <si>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</si>
  <si>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</si>
  <si>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</si>
  <si>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</si>
  <si>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</si>
  <si>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</si>
  <si>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</si>
  <si>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</si>
  <si>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</si>
  <si>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</si>
  <si>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</si>
  <si>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</si>
  <si>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</si>
  <si>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</si>
  <si>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</si>
  <si>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</si>
  <si>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</si>
  <si>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</si>
  <si>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</si>
  <si>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</si>
  <si>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</si>
  <si>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</si>
  <si>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</si>
  <si>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</si>
  <si>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</si>
  <si>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</si>
  <si>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</si>
  <si>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</si>
  <si>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</si>
  <si>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</si>
  <si>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</si>
  <si>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</si>
  <si>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</si>
  <si>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</si>
  <si>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</si>
  <si>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</si>
  <si>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</si>
  <si>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</si>
  <si>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</si>
  <si>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</si>
  <si>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</si>
  <si>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</si>
  <si>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</si>
  <si>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</si>
  <si>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</si>
  <si>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</si>
  <si>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</si>
  <si>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</si>
  <si>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</si>
  <si>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</si>
  <si>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</si>
  <si>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</si>
  <si>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</si>
  <si>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</si>
  <si>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</si>
  <si>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</si>
  <si>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</si>
  <si>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</si>
  <si>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</si>
  <si>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</si>
  <si>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</si>
  <si>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</si>
  <si>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</si>
  <si>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</si>
  <si>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</si>
  <si>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</si>
  <si>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</si>
  <si>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</si>
  <si>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</si>
  <si>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</si>
  <si>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</si>
  <si>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</si>
  <si>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</si>
  <si>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</si>
  <si>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</si>
  <si>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</si>
  <si>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</si>
  <si>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</si>
  <si>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</si>
  <si>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</si>
  <si>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</si>
  <si>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</si>
  <si>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</si>
  <si>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</si>
  <si>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</si>
  <si>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</si>
  <si>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</si>
  <si>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</si>
  <si>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</si>
  <si>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</si>
  <si>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</si>
  <si>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</si>
  <si>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</si>
  <si>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</si>
  <si>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</si>
  <si>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</si>
  <si>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</si>
  <si>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</si>
  <si>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</si>
  <si>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</si>
  <si>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</si>
  <si>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</si>
  <si>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</si>
  <si>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</si>
  <si>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</si>
  <si>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</si>
  <si>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</si>
  <si>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</si>
  <si>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</si>
  <si>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</si>
  <si>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</si>
  <si>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</si>
  <si>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</si>
  <si>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</si>
  <si>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</si>
  <si>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</si>
  <si>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</si>
  <si>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</si>
  <si>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</si>
  <si>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</si>
  <si>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</si>
  <si>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</si>
  <si>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</si>
  <si>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</si>
  <si>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</si>
  <si>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</si>
  <si>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</si>
  <si>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</si>
  <si>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</si>
  <si>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</si>
  <si>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</si>
  <si>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</si>
  <si>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</si>
  <si>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</si>
  <si>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</si>
  <si>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</si>
  <si>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</si>
  <si>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</si>
  <si>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</si>
  <si>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</si>
  <si>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</si>
  <si>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</si>
  <si>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</si>
  <si>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</si>
  <si>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</si>
  <si>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</si>
  <si>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</si>
  <si>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</si>
  <si>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</si>
  <si>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</si>
  <si>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</si>
  <si>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</si>
  <si>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</si>
  <si>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</si>
  <si>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</si>
  <si>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</si>
  <si>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</si>
  <si>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</si>
  <si>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</si>
  <si>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</si>
  <si>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</si>
  <si>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</si>
  <si>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</si>
  <si>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</si>
  <si>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</si>
  <si>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</si>
  <si>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</si>
  <si>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</si>
  <si>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</si>
  <si>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</si>
  <si>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</si>
  <si>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</si>
  <si>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</si>
  <si>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</si>
  <si>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</si>
  <si>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</si>
  <si>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</si>
  <si>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</si>
  <si>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</si>
  <si>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</si>
  <si>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</si>
  <si>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</si>
  <si>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</si>
  <si>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</si>
  <si>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</si>
  <si>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</si>
  <si>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</si>
  <si>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</si>
  <si>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</si>
  <si>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</si>
  <si>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</si>
  <si>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</si>
  <si>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</si>
  <si>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</si>
  <si>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</si>
  <si>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</si>
  <si>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</si>
  <si>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</si>
  <si>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</si>
  <si>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</si>
  <si>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</si>
  <si>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</si>
  <si>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</si>
  <si>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</si>
  <si>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</si>
  <si>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</si>
  <si>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</si>
  <si>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</si>
  <si>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</si>
  <si>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</si>
  <si>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</si>
  <si>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</si>
  <si>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</si>
  <si>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</si>
  <si>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</si>
  <si>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</si>
  <si>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</si>
  <si>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</si>
  <si>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</si>
  <si>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</si>
  <si>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</si>
  <si>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</si>
  <si>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</si>
  <si>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</si>
  <si>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</si>
  <si>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</si>
  <si>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</si>
  <si>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</si>
  <si>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</si>
  <si>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</si>
  <si>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</si>
  <si>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</si>
  <si>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</si>
  <si>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</si>
  <si>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</si>
  <si>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</si>
  <si>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</si>
  <si>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</si>
  <si>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</si>
  <si>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</si>
  <si>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</si>
  <si>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</si>
  <si>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</si>
  <si>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</si>
  <si>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</si>
  <si>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</si>
  <si>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</si>
  <si>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</si>
  <si>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</si>
  <si>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</si>
  <si>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</si>
  <si>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</si>
  <si>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</si>
  <si>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</si>
  <si>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</si>
  <si>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</si>
  <si>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</si>
  <si>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</si>
  <si>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</si>
  <si>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</si>
  <si>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</si>
  <si>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</si>
  <si>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</si>
  <si>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</si>
  <si>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</si>
  <si>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</si>
  <si>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</si>
  <si>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</si>
  <si>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</si>
  <si>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</si>
  <si>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</si>
  <si>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</si>
  <si>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</si>
  <si>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</si>
  <si>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</si>
  <si>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</si>
  <si>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</si>
  <si>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</si>
  <si>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</si>
  <si>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</si>
  <si>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</si>
  <si>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</si>
  <si>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</si>
  <si>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</si>
  <si>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</si>
  <si>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</si>
  <si>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</si>
  <si>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</si>
  <si>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</si>
  <si>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</si>
  <si>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</si>
  <si>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</si>
  <si>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</si>
  <si>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</si>
  <si>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</si>
  <si>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</si>
  <si>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</si>
  <si>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</si>
  <si>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</si>
  <si>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</si>
  <si>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</si>
  <si>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</si>
  <si>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</si>
  <si>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</si>
  <si>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</si>
  <si>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</si>
  <si>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</si>
  <si>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</si>
  <si>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</si>
  <si>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</si>
  <si>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</si>
  <si>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</si>
  <si>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</si>
  <si>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</si>
  <si>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</si>
  <si>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</si>
  <si>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</si>
  <si>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</si>
  <si>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</si>
  <si>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</si>
  <si>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</si>
  <si>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</si>
  <si>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</si>
  <si>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</si>
  <si>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</si>
  <si>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</si>
  <si>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</si>
  <si>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</si>
  <si>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</si>
  <si>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</si>
  <si>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</si>
  <si>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</si>
  <si>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</si>
  <si>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</si>
  <si>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</si>
  <si>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</si>
  <si>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</si>
  <si>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</si>
  <si>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</si>
  <si>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</si>
  <si>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</si>
  <si>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</si>
  <si>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</si>
  <si>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</si>
  <si>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</si>
  <si>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</si>
  <si>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</si>
  <si>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</si>
  <si>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</si>
  <si>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</si>
  <si>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</si>
  <si>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</si>
  <si>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</si>
  <si>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</si>
  <si>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</si>
  <si>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</si>
  <si>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</si>
  <si>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</si>
  <si>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</si>
  <si>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</si>
  <si>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</si>
  <si>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</si>
  <si>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</si>
  <si>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</si>
  <si>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</si>
  <si>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</si>
  <si>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</si>
  <si>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</si>
  <si>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</si>
  <si>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</si>
  <si>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</si>
  <si>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</si>
  <si>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</si>
  <si>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</si>
  <si>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</si>
  <si>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</si>
  <si>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</si>
  <si>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</si>
  <si>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</si>
  <si>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</si>
  <si>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</si>
  <si>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</si>
  <si>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</si>
  <si>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</si>
  <si>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</si>
  <si>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</si>
  <si>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</si>
  <si>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</si>
  <si>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</si>
  <si>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</si>
  <si>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</si>
  <si>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</si>
  <si>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</si>
  <si>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</si>
  <si>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</si>
  <si>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</si>
  <si>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</si>
  <si>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</si>
  <si>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</si>
  <si>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</si>
  <si>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</si>
  <si>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</si>
  <si>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</si>
  <si>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</si>
  <si>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</si>
  <si>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</si>
  <si>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</si>
  <si>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</si>
  <si>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</si>
  <si>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</si>
  <si>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</si>
  <si>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</si>
  <si>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</si>
  <si>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</si>
  <si>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</si>
  <si>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</si>
  <si>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</si>
  <si>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</si>
  <si>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</si>
  <si>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</si>
  <si>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</si>
  <si>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</si>
  <si>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</si>
  <si>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</si>
  <si>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</si>
  <si>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</si>
  <si>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</si>
  <si>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</si>
  <si>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</si>
  <si>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</si>
  <si>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</si>
  <si>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</si>
  <si>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</si>
  <si>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</si>
  <si>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</si>
  <si>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</si>
  <si>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</si>
  <si>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</si>
  <si>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</si>
  <si>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</si>
  <si>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</si>
  <si>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</si>
  <si>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</si>
  <si>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</si>
  <si>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</si>
  <si>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</si>
  <si>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</si>
  <si>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</si>
  <si>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</si>
  <si>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</si>
  <si>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</si>
  <si>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</si>
  <si>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</si>
  <si>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</si>
  <si>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</si>
  <si>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</si>
  <si>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</si>
  <si>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</si>
  <si>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</si>
  <si>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</si>
  <si>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</si>
  <si>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</si>
  <si>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</si>
  <si>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</si>
  <si>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</si>
  <si>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</si>
  <si>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</si>
  <si>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</si>
  <si>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</si>
  <si>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</si>
  <si>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</si>
  <si>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</si>
  <si>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</si>
  <si>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</si>
  <si>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</si>
  <si>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</si>
  <si>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</si>
  <si>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</si>
  <si>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</si>
  <si>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</si>
  <si>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</si>
  <si>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</si>
  <si>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PCM-20251005-00001502</t>
  </si>
  <si>
    <t>Critical</t>
  </si>
  <si>
    <t xml:space="preserve">Generator Major issue, another team moved to site with PG 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</si>
  <si>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</si>
  <si>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</si>
  <si>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</si>
  <si>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</si>
  <si>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</si>
  <si>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</si>
  <si>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</si>
  <si>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</si>
  <si>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</si>
  <si>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</si>
  <si>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</si>
  <si>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</si>
  <si>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</si>
  <si>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</si>
  <si>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</si>
  <si>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</si>
  <si>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</si>
  <si>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</si>
  <si>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</si>
  <si>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</si>
  <si>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</si>
  <si>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</si>
  <si>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</si>
  <si>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</si>
  <si>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</si>
  <si>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</si>
  <si>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</si>
  <si>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</si>
  <si>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</si>
  <si>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</si>
  <si>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</si>
  <si>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</si>
  <si>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</si>
  <si>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</si>
  <si>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</si>
  <si>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</si>
  <si>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</si>
  <si>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</si>
  <si>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</si>
  <si>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</si>
  <si>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</si>
  <si>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</si>
  <si>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</si>
  <si>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</si>
  <si>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</si>
  <si>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</si>
  <si>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</si>
  <si>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</si>
  <si>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</si>
  <si>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</si>
  <si>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</si>
  <si>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</si>
  <si>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</si>
  <si>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</si>
  <si>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</si>
  <si>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</si>
  <si>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</si>
  <si>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</si>
  <si>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</si>
  <si>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</si>
  <si>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</si>
  <si>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</si>
  <si>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</si>
  <si>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</si>
  <si>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</si>
  <si>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</si>
  <si>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</si>
  <si>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</si>
  <si>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</si>
  <si>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</si>
  <si>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</si>
  <si>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</si>
  <si>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</si>
  <si>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</si>
  <si>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</si>
  <si>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</si>
  <si>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</si>
  <si>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</si>
  <si>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</si>
  <si>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</si>
  <si>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</si>
  <si>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</si>
  <si>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</si>
  <si>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</si>
  <si>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</si>
  <si>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</si>
  <si>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</si>
  <si>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</si>
  <si>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</si>
  <si>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</si>
  <si>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</si>
  <si>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</si>
  <si>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</si>
  <si>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seaport/As per seaport maintenance, team working to restore power1hr</t>
  </si>
  <si>
    <t>PCM-20251005-00000990</t>
  </si>
  <si>
    <t xml:space="preserve">Access issue, located inside Airport, need special arrangement </t>
  </si>
  <si>
    <t>NO PCM</t>
  </si>
  <si>
    <t>EM team on the way need 30 Min</t>
  </si>
  <si>
    <t xml:space="preserve"> PCM-20251005-00001880 </t>
  </si>
  <si>
    <t>EM team on the way need 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</si>
  <si>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</si>
  <si>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</si>
  <si>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</si>
  <si>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</si>
  <si>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</si>
  <si>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</si>
  <si>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</si>
  <si>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</si>
  <si>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</si>
  <si>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</si>
  <si>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</si>
  <si>
    <t>PCM-20251005-00001577</t>
  </si>
  <si>
    <t>At site TS</t>
  </si>
  <si>
    <t>TT-20251005-01636 // NA</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</si>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</sst>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rgb="FF005975"/>
      <name val="Calibri"/>
      <family val="2"/>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9" borderId="10"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6" totalsRowShown="0" headerRowDxfId="157" dataDxfId="156" headerRowBorderDxfId="154" tableBorderDxfId="155" totalsRowBorderDxfId="153">
  <autoFilter ref="A1:CJ2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8" totalsRowShown="0" headerRowDxfId="64" dataDxfId="63" headerRowBorderDxfId="61" tableBorderDxfId="62">
  <autoFilter ref="A1:L12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3" totalsRowShown="0" headerRowDxfId="48" dataDxfId="47" headerRowBorderDxfId="45" tableBorderDxfId="46" totalsRowBorderDxfId="44">
  <autoFilter ref="A1:L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7" totalsRowShown="0" headerRowDxfId="15" dataDxfId="14" headerRowBorderDxfId="12" tableBorderDxfId="13">
  <autoFilter ref="A1:L2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272.58253032407083</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17628</v>
      </c>
      <c r="E3" s="65" t="s">
        <v>38967</v>
      </c>
      <c r="F3" s="66">
        <v>45935.406099537038</v>
      </c>
      <c r="G3" s="67">
        <f ca="1">IFERROR(NOW()-F3,"")</f>
        <v>0.12485694444330875</v>
      </c>
      <c r="H3" s="68">
        <v>45935.406099537038</v>
      </c>
      <c r="I3" s="73" t="str">
        <f>IFERROR(VLOOKUP(D3,DB!A:F,6,0),"")</f>
        <v>Power Cube</v>
      </c>
      <c r="J3" s="73" t="str">
        <f>IFERROR(VLOOKUP(D3,DB!A:G,7,0),"")</f>
        <v>No BB Design+Weak</v>
      </c>
      <c r="K3" s="69" t="s">
        <v>38968</v>
      </c>
      <c r="L3" s="70" t="str">
        <f>IFERROR(VLOOKUP(D3,DB!A:I,9,0),"")</f>
        <v>Latis</v>
      </c>
    </row>
    <row r="4" spans="1:12" ht="15" customHeight="1">
      <c r="A4" s="63"/>
      <c r="B4" s="73" t="str">
        <f>IFERROR(VLOOKUP(D4,DB!A:K,11,0),"")</f>
        <v/>
      </c>
      <c r="C4" s="64"/>
      <c r="D4" s="64"/>
      <c r="E4" s="65"/>
      <c r="F4" s="66"/>
      <c r="G4" s="67">
        <f ca="1">IFERROR(NOW()-F4,"")</f>
        <v>45935.530956481482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45935.530956481482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45935.530956481482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45935.530956481482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45935.530956481482</v>
      </c>
      <c r="H8" s="68"/>
      <c r="I8" s="73" t="str">
        <f>IFERROR(VLOOKUP(D8,DB!A:F,6,0),"")</f>
        <v/>
      </c>
      <c r="J8" s="73" t="str">
        <f>IFERROR(VLOOKUP(D8,DB!A:G,7,0),"")</f>
        <v/>
      </c>
      <c r="K8" s="69"/>
      <c r="L8" s="70" t="str">
        <f>IFERROR(VLOOKUP(D8,DB!A:I,9,0),"")</f>
        <v/>
      </c>
    </row>
    <row r="9" spans="1:12" ht="15" customHeight="1">
      <c r="A9" s="143"/>
      <c r="B9" s="144" t="str">
        <f>IFERROR(VLOOKUP(D9,DB!A:K,11,0),"")</f>
        <v/>
      </c>
      <c r="C9" s="144"/>
      <c r="D9" s="144"/>
      <c r="E9" s="145"/>
      <c r="F9" s="146"/>
      <c r="G9" s="147">
        <f ca="1">IFERROR(NOW()-F9,"")</f>
        <v>45935.530956249997</v>
      </c>
      <c r="H9" s="146"/>
      <c r="I9" s="144" t="str">
        <f>IFERROR(VLOOKUP(D9,DB!A:F,6,0),"")</f>
        <v/>
      </c>
      <c r="J9" s="144" t="str">
        <f>IFERROR(VLOOKUP(D9,DB!A:G,7,0),"")</f>
        <v/>
      </c>
      <c r="K9" s="148"/>
      <c r="L9" s="149" t="str">
        <f>IFERROR(VLOOKUP(D9,DB!A:I,9,0),"")</f>
        <v/>
      </c>
    </row>
    <row r="10" spans="1:12" ht="15" customHeight="1">
      <c r="A10" s="143"/>
      <c r="B10" s="144" t="str">
        <f>IFERROR(VLOOKUP(D10,DB!A:K,11,0),"")</f>
        <v/>
      </c>
      <c r="C10" s="144"/>
      <c r="D10" s="144"/>
      <c r="E10" s="145"/>
      <c r="F10" s="146"/>
      <c r="G10" s="147">
        <f ca="1">IFERROR(NOW()-F10,"")</f>
        <v>45935.530956249997</v>
      </c>
      <c r="H10" s="146"/>
      <c r="I10" s="144" t="str">
        <f>IFERROR(VLOOKUP(D10,DB!A:F,6,0),"")</f>
        <v/>
      </c>
      <c r="J10" s="144" t="str">
        <f>IFERROR(VLOOKUP(D10,DB!A:G,7,0),"")</f>
        <v/>
      </c>
      <c r="K10" s="148"/>
      <c r="L10" s="149" t="str">
        <f>IFERROR(VLOOKUP(D10,DB!A:I,9,0),"")</f>
        <v/>
      </c>
    </row>
    <row r="11" spans="1:12" ht="15" customHeight="1">
      <c r="A11" s="63"/>
      <c r="B11" s="73" t="str">
        <f>IFERROR(VLOOKUP(D11,DB!A:K,11,0),"")</f>
        <v/>
      </c>
      <c r="C11" s="64"/>
      <c r="D11" s="64"/>
      <c r="E11" s="65"/>
      <c r="F11" s="66"/>
      <c r="G11" s="67">
        <f ca="1">IFERROR(NOW()-F11,"")</f>
        <v>45935.530956481482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45935.530956481482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45935.530956481482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45935.530956481482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45935.530956481482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45935.530956481482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45935.530956481482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45935.530956481482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45935.530956481482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45935.530956481482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45935.530956481482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45935.530956481482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45935.530956481482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45935.530956481482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45935.530956481482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45935.530956481482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45935.530956481482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45935.530956481482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45935.530956481482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45935.530956481482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45935.530956481482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45935.530956481482</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ED85E360-1E28-45AE-8CAD-AF6C82F66AAB}"/>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6"/>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243.87917384258617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128.80387291666557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110.5311182870355</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45935.530956249997</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45935.530956249997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45935.530956249997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45935.530956249997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45935.530956249997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45935.530956249997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45935.530956249997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50"/>
      <c r="E13" s="131"/>
      <c r="F13" s="132"/>
      <c r="G13" s="133">
        <f ca="1">IFERROR(NOW()-F13,"-")</f>
        <v>45935.530956249997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45935.530956249997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45935.530956249997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45935.530956249997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45935.530956249997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45935.530956249997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45935.530956249997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45935.530956249997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45935.530956249997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45935.530956249997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45935.530956249997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45935.530956249997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45935.530956249997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45935.530956249997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45935.530956249997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45935.530956249997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45935.530956249997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45935.530956249997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45935.530956249997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45935.530956249997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45935.530956249997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45935.530956249997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45935.530956249997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45935.530956249997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45935.530956249997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45935.530956249997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45935.530956249997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45935.530956249997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45935.530956249997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45935.530956249997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45935.530956249997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45935.530956249997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45935.530956249997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45935.530956249997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45935.530956249997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45935.530956249997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45935.530956249997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45935.530956249997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45935.530956249997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45935.530956249997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45935.530956249997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45935.530956249997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45935.530956249997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45935.530956249997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45935.530956249997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45935.530956249997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45935.530956249997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45935.530956249997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45935.530956249997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45935.530956249997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45935.530956249997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45935.530956249997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45935.530956249997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45935.530956249997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45935.530956249997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45935.530956249997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45935.530956249997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45935.530956249997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45935.530956249997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45935.530956249997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45935.530956249997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45935.530956249997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45935.530956249997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45935.530956249997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45935.530956249997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45935.530956249997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45935.530956249997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45935.530956249997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45935.530956249997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45935.530956249997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45935.530956249997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45935.530956249997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45935.530956249997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45935.530956249997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45935.530956249997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45935.530956249997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45935.530956249997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45935.530956249997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45935.530956249997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45935.530956249997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45935.530956249997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45935.530956249997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45935.530956249997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45935.530956249997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45935.530956249997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45935.530956249997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45935.530956249997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45935.530956249997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45935.530956249997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45935.530956249997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45935.530956249997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45935.530956249997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45935.530956249997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45935.530956249997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45935.530956249997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45935.530956249997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45935.530956249997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45935.530956249997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45935.530956249997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45935.530956249997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45935.530956249997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45935.530956249997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45935.530956249997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45935.530956249997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45935.530956249997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45935.530956249997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45935.530956249997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45935.530956249997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45935.530956249997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45935.530956249997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45935.530956249997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45935.530956249997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45935.530956249997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45935.530956249997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45935.530956249997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45935.530956249997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45935.530956249997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45935.530956249997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45935.530956249997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45935.530956249997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45935.530956249997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45935.530956249997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45935.530956249997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45935.530956249997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45935.530956249997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45935.530956249997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45935.530956249997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45935.530956249997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45935.530956249997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45935.530956249997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45935.530956249997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45935.530956249997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45935.530956249997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45935.530956249997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45935.530956249997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45935.530956249997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45935.530956249997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45935.530956249997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45935.530956249997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45935.530956249997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45935.530956249997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45935.530956249997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45935.530956249997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45935.530956249997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45935.530956249997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45935.530956249997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45935.530956249997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45935.530956249997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45935.530956249997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45935.530956249997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45935.530956249997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45935.530956249997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45935.530956249997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45935.530956249997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45935.530956249997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45935.530956249997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45935.530956249997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45935.530956249997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45935.530956249997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45935.530956249997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45935.530956249997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45935.530956249997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45935.530956249997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45935.530956249997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45935.530956249997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45935.530956249997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45935.530956249997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45935.530956249997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45935.530956249997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45935.530956249997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45935.530956249997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45935.530956249997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45935.530956249997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45935.530956249997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45935.530956249997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45935.530956249997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45935.530956249997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45935.530956249997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45935.530956249997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45935.530956249997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45935.530956249997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45935.530956249997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45935.530956249997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45935.530956249997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45935.530956249997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45935.530956249997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45935.530956249997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45935.530956249997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45935.530956249997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45935.530956249997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45935.530956249997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45935.530956249997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45935.530956249997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45935.530956249997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45935.530956249997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45935.530956249997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45935.530956249997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45935.530956249997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45935.530956249997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45935.530956249997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45935.530956249997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45935.530956249997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45935.530956249997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45935.530956249997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45935.530956249997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45935.530956249997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45935.530956249997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45935.530956249997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45935.530956249997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45935.530956249997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45935.530956249997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45935.530956249997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45935.530956249997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45935.530956249997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45935.530956249997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45935.530956249997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45935.530956249997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45935.530956249997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45935.530956249997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45935.530956249997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45935.530956249997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45935.530956249997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45935.530956249997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45935.530956249997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45935.530956249997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45935.530956249997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45935.530956249997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45935.530956249997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45935.530956249997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45935.530956249997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45935.530956249997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45935.530956249997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45935.530956249997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45935.530956249997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45935.530956249997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45935.530956249997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45935.530956249997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45935.530956249997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45935.530956249997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45935.530956249997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45935.530956249997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45935.530956249997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45935.530956249997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45935.530956249997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45935.530956249997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45935.530956249997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45935.530956249997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45935.530956249997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45935.530956249997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45935.530956249997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45935.530956249997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45935.530956249997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45935.530956249997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45935.530956249997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45935.530956249997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45935.530956249997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45935.530956249997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45935.530956249997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45935.530956249997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45935.530956249997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45935.530956249997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45935.530956249997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45935.530956249997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45935.530956249997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45935.530956249997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45935.530956249997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45935.530956249997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45935.530956249997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45935.530956249997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45935.530956249997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45935.530956249997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45935.530956249997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45935.530956249997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45935.530956249997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45935.530956249997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45935.530956249997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45935.530956249997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45935.530956249997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45935.530956249997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45935.530956249997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45935.530956249997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45935.530956249997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45935.530956249997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45935.530956249997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sheetData>
  <dataValidations count="2">
    <dataValidation allowBlank="1" showInputMessage="1" showErrorMessage="1" sqref="E1" xr:uid="{4D935161-CDD3-4592-B877-3FB59C99E142}"/>
    <dataValidation type="list" allowBlank="1" showInputMessage="1" showErrorMessage="1" sqref="E3:E2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39054</v>
      </c>
      <c r="B2" s="75" t="str">
        <f>IFERROR(VLOOKUP(D2,DB!A:K,11,0),"")</f>
        <v>R3</v>
      </c>
      <c r="C2" s="18">
        <v>1</v>
      </c>
      <c r="D2" s="18" t="s">
        <v>11543</v>
      </c>
      <c r="E2" s="18" t="s">
        <v>38964</v>
      </c>
      <c r="F2" s="141">
        <v>45935.374467592592</v>
      </c>
      <c r="G2" s="21">
        <f t="shared" ref="G2:G51" ca="1" si="0">IFERROR(NOW()-F2,"-")</f>
        <v>0.15648865740513429</v>
      </c>
      <c r="H2" s="141">
        <v>45935.277465277781</v>
      </c>
      <c r="I2" s="19" t="str">
        <f>IFERROR(VLOOKUP(D2,DB!A:F,6,0),"")</f>
        <v>SCECO</v>
      </c>
      <c r="J2" s="18" t="str">
        <f>IFERROR(VLOOKUP(D2,DB!A:G,7,0),"")</f>
        <v>Weak</v>
      </c>
      <c r="K2" s="50" t="s">
        <v>39055</v>
      </c>
      <c r="L2" s="23" t="str">
        <f>IFERROR(VLOOKUP(D2,DB!A:I,9,0),"")</f>
        <v>Latis</v>
      </c>
    </row>
    <row r="3" spans="1:13" ht="15" customHeight="1">
      <c r="A3" s="19"/>
      <c r="B3" s="75" t="str">
        <f>IFERROR(VLOOKUP(D3,DB!A:K,11,0),"")</f>
        <v/>
      </c>
      <c r="C3" s="18"/>
      <c r="D3" s="18"/>
      <c r="E3" s="18"/>
      <c r="F3" s="20"/>
      <c r="G3" s="21">
        <f t="shared" ca="1" si="0"/>
        <v>45935.530956249997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45935.530956249997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45935.530956249997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45935.530956249997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45935.530956249997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45935.530956249997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45935.530956249997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45935.530956249997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45935.530956249997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45935.530956249997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45935.530956249997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45935.530956249997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45935.530956249997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45935.530956249997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45935.530956249997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45935.530956249997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45935.530956249997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45935.530956249997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45935.530956249997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45935.530956249997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45935.530956249997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45935.530956249997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45935.530956249997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45935.530956249997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45935.530956249997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45935.530956249997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45935.530956249997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45935.530956249997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45935.530956249997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45935.530956249997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45935.530956249997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45935.530956249997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45935.530956249997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45935.530956249997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45935.530956249997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45935.530956249997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45935.530956249997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45935.530956249997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45935.530956249997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45935.530956249997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45935.530956249997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45935.530956249997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45935.530956249997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45935.530956249997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45935.530956249997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45935.530956249997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45935.530956249997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45935.530956249997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45935.530956249997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ref="G52:G115" ca="1" si="1">IFERROR(NOW()-F52,"-")</f>
        <v>45935.530956249997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45935.530956249997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45935.530956249997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45935.530956249997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45935.530956249997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45935.530956249997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45935.530956249997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45935.530956249997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45935.530956249997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45935.530956249997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45935.530956249997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45935.530956249997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45935.530956249997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45935.530956249997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45935.530956249997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45935.530956249997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45935.530956249997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45935.530956249997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45935.530956249997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45935.530956249997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45935.530956249997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45935.530956249997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45935.530956249997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45935.530956249997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45935.530956249997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45935.530956249997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45935.530956249997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45935.530956249997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45935.530956249997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45935.530956249997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45935.530956249997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45935.530956249997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45935.530956249997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45935.530956249997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45935.530956249997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45935.530956249997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45935.530956249997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45935.530956249997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45935.530956249997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45935.530956249997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45935.530956249997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45935.530956249997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45935.530956249997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45935.530956249997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45935.530956249997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45935.530956249997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45935.530956249997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45935.530956249997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45935.530956249997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45935.530956249997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45935.530956249997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45935.530956249997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45935.530956249997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45935.530956249997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45935.530956249997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45935.530956249997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45935.530956249997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45935.530956249997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45935.530956249997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45935.530956249997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45935.530956249997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45935.530956249997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45935.530956249997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45935.530956249997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ref="G116:G179" ca="1" si="2">IFERROR(NOW()-F116,"-")</f>
        <v>45935.530956249997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45935.530956249997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45935.530956249997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45935.530956249997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45935.530956249997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45935.530956249997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45935.530956249997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45935.530956249997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45935.530956249997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45935.530956249997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45935.530956249997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45935.530956249997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45935.530956249997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45935.530956249997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45935.530956249997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45935.530956249997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45935.530956249997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45935.530956249997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45935.530956249997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45935.530956249997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45935.530956249997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45935.530956249997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45935.530956249997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45935.530956249997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45935.530956249997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45935.530956249997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45935.530956249997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45935.530956249997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45935.530956249997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45935.530956249997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45935.530956249997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45935.530956249997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45935.530956249997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45935.530956249997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45935.530956249997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45935.530956249997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45935.530956249997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45935.530956249997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45935.530956249997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45935.530956249997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45935.530956249997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45935.530956249997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45935.530956249997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45935.530956249997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45935.530956249997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45935.530956249997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45935.530956249997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45935.530956249997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45935.530956249997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45935.530956249997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45935.530956249997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45935.530956249997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45935.530956249997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45935.530956249997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45935.530956249997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45935.530956249997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45935.530956249997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45935.530956249997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45935.530956249997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45935.530956249997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45935.530956249997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45935.530956249997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45935.530956249997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45935.530956249997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ref="G180:G243" ca="1" si="3">IFERROR(NOW()-F180,"-")</f>
        <v>45935.530956249997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45935.530956249997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45935.530956249997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45935.530956249997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45935.530956249997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45935.530956249997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45935.530956249997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45935.530956249997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45935.530956249997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45935.530956249997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45935.530956249997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45935.530956249997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45935.530956249997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45935.530956249997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45935.530956249997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45935.530956249997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45935.530956249997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45935.530956249997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45935.530956249997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45935.530956249997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45935.530956249997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45935.530956249997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45935.530956249997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45935.530956249997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45935.530956249997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45935.530956249997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45935.530956249997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45935.530956249997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45935.530956249997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45935.530956249997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45935.530956249997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45935.530956249997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45935.530956249997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45935.530956249997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45935.530956249997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45935.530956249997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45935.530956249997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45935.530956249997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45935.530956249997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45935.530956249997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45935.530956249997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45935.530956249997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45935.530956249997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45935.530956249997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45935.530956249997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45935.530956249997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45935.530956249997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45935.530956249997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45935.530956249997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45935.530956249997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45935.530956249997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45935.530956249997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45935.530956249997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45935.530956249997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45935.530956249997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45935.530956249997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45935.530956249997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45935.530956249997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45935.530956249997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45935.530956249997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45935.530956249997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45935.530956249997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45935.530956249997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45935.530956249997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ref="G244:G307" ca="1" si="4">IFERROR(NOW()-F244,"-")</f>
        <v>45935.530956249997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45935.530956249997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45935.530956249997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45935.530956249997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45935.530956249997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45935.530956249997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45935.530956249997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45935.530956249997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45935.530956249997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45935.530956249997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45935.530956249997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45935.530956249997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45935.530956249997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45935.530956249997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45935.530956249997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45935.530956249997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45935.530956249997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45935.530956249997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45935.530956249997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45935.530956249997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45935.530956249997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45935.530956249997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45935.530956249997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45935.530956249997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45935.530956249997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45935.530956249997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45935.530956249997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45935.530956249997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45935.530956249997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45935.530956249997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45935.530956249997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45935.530956249997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45935.530956249997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45935.530956249997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45935.530956249997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45935.530956249997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45935.530956249997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45935.530956249997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45935.530956249997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45935.530956249997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45935.530956249997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45935.530956249997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45935.530956249997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45935.530956249997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45935.530956249997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45935.530956249997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45935.530956249997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45935.530956249997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45935.530956249997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45935.530956249997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45935.530956249997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45935.530956249997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45935.530956249997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45935.530956249997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45935.530956249997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45935.530956249997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45935.530956249997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45935.530956249997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45935.530956249997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45935.530956249997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45935.530956249997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45935.530956249997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45935.530956249997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45935.530956249997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ref="G308:G371" ca="1" si="5">IFERROR(NOW()-F308,"-")</f>
        <v>45935.530956249997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45935.530956249997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45935.530956249997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45935.530956249997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45935.530956249997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45935.530956249997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45935.530956249997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45935.530956249997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45935.530956249997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45935.530956249997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45935.530956249997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45935.530956249997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45935.530956249997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45935.530956249997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45935.530956249997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45935.530956249997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45935.530956249997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45935.530956249997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45935.530956249997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45935.530956249997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45935.530956249997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45935.530956249997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45935.530956249997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45935.530956249997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45935.530956249997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45935.530956249997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45935.530956249997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45935.530956249997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45935.530956249997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45935.530956249997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45935.530956249997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45935.530956249997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45935.530956249997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45935.530956249997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45935.530956249997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45935.530956249997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45935.530956249997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45935.530956249997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45935.530956249997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45935.530956249997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45935.530956249997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45935.530956249997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45935.530956249997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45935.530956249997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45935.530956249997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45935.530956249997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45935.530956249997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45935.530956249997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45935.530956249997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45935.530956249997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45935.530956249997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45935.530956249997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45935.530956249997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45935.530956249997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45935.530956249997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45935.530956249997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45935.530956249997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45935.530956249997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45935.530956249997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45935.530956249997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45935.530956249997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45935.530956249997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45935.530956249997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45935.530956249997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ref="G372:G435" ca="1" si="6">IFERROR(NOW()-F372,"-")</f>
        <v>45935.530956249997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45935.530956249997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45935.530956249997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45935.530956249997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45935.530956249997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45935.530956249997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45935.530956249997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45935.530956249997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45935.530956249997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45935.530956249997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45935.530956249997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45935.530956249997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45935.530956249997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45935.530956249997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45935.530956249997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45935.530956249997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45935.530956249997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45935.530956249997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45935.530956249997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45935.530956249997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45935.530956249997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45935.530956249997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45935.530956249997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45935.530956249997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45935.530956249997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45935.530956249997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45935.530956249997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45935.530956249997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45935.530956249997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45935.530956249997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45935.530956249997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45935.530956249997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45935.530956249997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45935.530956249997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45935.530956249997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45935.530956249997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45935.530956249997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45935.530956249997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45935.530956249997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45935.530956249997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45935.530956249997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45935.530956249997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45935.530956249997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45935.530956249997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45935.530956249997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45935.530956249997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45935.530956249997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45935.530956249997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45935.530956249997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45935.530956249997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45935.530956249997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45935.530956249997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45935.530956249997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45935.530956249997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45935.530956249997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45935.530956249997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45935.530956249997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45935.530956249997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45935.530956249997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45935.530956249997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45935.530956249997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45935.530956249997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45935.530956249997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45935.530956249997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ref="G436:G499" ca="1" si="7">IFERROR(NOW()-F436,"-")</f>
        <v>45935.530956249997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45935.530956249997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45935.530956249997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45935.530956249997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45935.530956249997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45935.530956249997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45935.530956249997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45935.530956249997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45935.530956249997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45935.530956249997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45935.530956249997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45935.530956249997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45935.530956249997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45935.530956249997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45935.530956249997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45935.530956249997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45935.530956249997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45935.530956249997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45935.530956249997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45935.530956249997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45935.530956249997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45935.530956249997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45935.530956249997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45935.530956249997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45935.530956249997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45935.530956249997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45935.530956249997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45935.530956249997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45935.530956249997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45935.530956249997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45935.530956249997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45935.530956249997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45935.530956249997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45935.530956249997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45935.530956249997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45935.530956249997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45935.530956249997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45935.530956249997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45935.530956249997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45935.530956249997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45935.530956249997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45935.530956249997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45935.530956249997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45935.530956249997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45935.530956249997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45935.530956249997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45935.530956249997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45935.530956249997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45935.530956249997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45935.530956249997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45935.530956249997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45935.530956249997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45935.530956249997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45935.530956249997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45935.530956249997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45935.530956249997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45935.530956249997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45935.530956249997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45935.530956249997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45935.530956249997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45935.530956249997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45935.530956249997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45935.530956249997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45935.530956249997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ref="G500:G563" ca="1" si="8">IFERROR(NOW()-F500,"-")</f>
        <v>45935.530956249997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45935.530956249997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45935.530956249997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45935.530956249997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45935.530956249997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45935.530956249997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45935.530956249997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45935.530956249997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45935.530956249997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45935.530956249997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45935.530956249997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45935.530956249997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45935.530956249997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45935.530956249997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45935.530956249997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45935.530956249997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45935.530956249997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45935.530956249997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45935.530956249997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45935.530956249997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45935.530956249997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45935.530956249997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45935.530956249997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45935.530956249997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45935.530956249997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45935.530956249997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45935.530956249997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45935.530956249997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45935.530956249997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45935.530956249997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45935.530956249997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45935.530956249997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45935.530956249997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45935.530956249997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45935.530956249997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45935.530956249997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45935.530956249997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45935.530956249997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45935.530956249997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45935.530956249997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45935.530956249997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45935.530956249997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45935.530956249997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45935.530956249997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45935.530956249997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45935.530956249997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45935.530956249997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45935.530956249997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45935.530956249997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45935.530956249997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45935.530956249997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45935.530956249997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45935.530956249997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45935.530956249997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45935.530956249997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45935.530956249997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45935.530956249997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45935.530956249997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45935.530956249997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45935.530956249997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45935.530956249997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45935.530956249997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45935.530956249997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45935.530956249997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ref="G564:G627" ca="1" si="9">IFERROR(NOW()-F564,"-")</f>
        <v>45935.530956249997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45935.530956249997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45935.530956249997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45935.530956249997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45935.530956249997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45935.530956249997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45935.530956249997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45935.530956249997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45935.530956249997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45935.530956249997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45935.530956249997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45935.530956249997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45935.530956249997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45935.530956249997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45935.530956249997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45935.530956249997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45935.530956249997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45935.530956249997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45935.530956249997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45935.530956249997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45935.530956249997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45935.530956249997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45935.530956249997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45935.530956249997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45935.530956249997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45935.530956249997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45935.530956249997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45935.530956249997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45935.530956249997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45935.530956249997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45935.530956249997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45935.530956249997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45935.530956249997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45935.530956249997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45935.530956249997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45935.530956249997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45935.530956249997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45935.530956249997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45935.530956249997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45935.530956249997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45935.530956249997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45935.530956249997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45935.530956249997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45935.530956249997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45935.530956249997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45935.530956249997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45935.530956249997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45935.530956249997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45935.530956249997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45935.530956249997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45935.530956249997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45935.530956249997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45935.530956249997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45935.530956249997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45935.530956249997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45935.530956249997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45935.530956249997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45935.530956249997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45935.530956249997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45935.530956249997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45935.530956249997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45935.530956249997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45935.530956249997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45935.530956249997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ref="G628:G691" ca="1" si="10">IFERROR(NOW()-F628,"-")</f>
        <v>45935.530956249997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45935.530956249997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45935.530956249997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45935.530956249997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45935.530956249997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45935.530956249997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45935.530956249997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45935.530956249997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45935.530956249997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45935.530956249997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45935.530956249997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45935.530956249997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45935.530956249997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45935.530956249997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45935.530956249997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45935.530956249997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45935.530956249997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45935.530956249997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45935.530956249997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45935.530956249997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45935.530956249997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45935.530956249997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45935.530956249997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45935.530956249997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45935.530956249997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45935.530956249997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45935.530956249997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45935.530956249997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45935.530956249997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45935.530956249997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45935.530956249997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45935.530956249997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45935.530956249997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45935.530956249997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45935.530956249997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45935.530956249997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45935.530956249997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45935.530956249997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45935.530956249997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45935.530956249997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45935.530956249997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45935.530956249997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45935.530956249997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45935.530956249997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45935.530956249997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45935.530956249997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45935.530956249997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45935.530956249997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45935.530956249997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45935.530956249997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45935.530956249997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45935.530956249997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45935.530956249997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45935.530956249997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45935.530956249997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45935.530956249997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45935.530956249997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45935.530956249997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45935.530956249997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45935.530956249997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45935.530956249997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45935.530956249997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45935.530956249997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45935.530956249997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ref="G692:G755" ca="1" si="11">IFERROR(NOW()-F692,"-")</f>
        <v>45935.530956249997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45935.530956249997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45935.530956249997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45935.530956249997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45935.530956249997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45935.530956249997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45935.530956249997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45935.530956249997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45935.530956249997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45935.530956249997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45935.530956249997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45935.530956249997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45935.530956249997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45935.530956249997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45935.530956249997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45935.530956249997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45935.530956249997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45935.530956249997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45935.530956249997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45935.530956249997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45935.530956249997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45935.530956249997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45935.530956249997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45935.530956249997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45935.530956249997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45935.530956249997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45935.530956249997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45935.530956249997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45935.530956249997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45935.530956249997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45935.530956249997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45935.530956249997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45935.530956249997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45935.530956249997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45935.530956249997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45935.530956249997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45935.530956249997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45935.530956249997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45935.530956249997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45935.530956481482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45935.530956481482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45935.530956481482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45935.530956481482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45935.530956481482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45935.530956481482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45935.530956481482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45935.530956481482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45935.530956481482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45935.530956481482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45935.530956481482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45935.530956481482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45935.530956481482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45935.530956481482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45935.530956481482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45935.530956481482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45935.530956481482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45935.530956481482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45935.530956481482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45935.530956481482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45935.530956481482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45935.530956481482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45935.530956481482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45935.530956481482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45935.530956481482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ref="G756:G819" ca="1" si="12">IFERROR(NOW()-F756,"-")</f>
        <v>45935.530956481482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45935.530956481482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45935.530956481482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45935.530956481482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45935.530956481482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45935.530956481482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45935.530956481482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45935.530956481482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45935.530956481482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45935.530956481482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45935.530956481482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45935.530956481482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45935.530956481482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45935.530956481482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45935.530956481482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45935.530956481482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45935.530956481482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45935.530956481482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45935.530956481482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45935.530956481482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45935.530956481482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45935.530956481482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45935.530956481482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45935.530956481482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45935.530956481482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45935.530956481482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45935.530956481482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45935.530956481482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45935.530956481482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45935.530956481482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45935.530956481482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45935.530956481482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45935.530956481482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45935.530956481482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45935.530956481482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45935.530956481482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45935.530956481482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45935.530956481482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45935.530956481482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45935.530956481482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45935.530956481482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45935.530956481482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45935.530956481482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45935.530956481482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45935.530956481482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45935.530956481482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45935.530956481482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45935.530956481482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45935.530956481482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45935.530956481482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45935.530956481482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45935.530956481482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45935.530956481482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45935.530956481482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45935.530956481482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45935.530956481482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45935.530956481482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45935.530956481482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45935.530956481482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45935.530956481482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45935.530956481482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45935.530956481482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45935.530956481482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45935.530956481482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ref="G820:G883" ca="1" si="13">IFERROR(NOW()-F820,"-")</f>
        <v>45935.530956481482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45935.530956481482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45935.530956481482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45935.530956481482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45935.530956481482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45935.530956481482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45935.530956481482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45935.530956481482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45935.530956481482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45935.530956481482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45935.530956481482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45935.530956481482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45935.530956481482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45935.530956481482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45935.530956481482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45935.530956481482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45935.530956481482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45935.530956481482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45935.530956481482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45935.530956481482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45935.530956481482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45935.530956481482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45935.530956481482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45935.530956481482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45935.530956481482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45935.530956481482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45935.530956481482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45935.530956481482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45935.530956481482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45935.530956481482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45935.530956481482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45935.530956481482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45935.530956481482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45935.530956481482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45935.530956481482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45935.530956481482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45935.530956481482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45935.530956481482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45935.530956481482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45935.530956481482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45935.530956481482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45935.530956481482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45935.530956481482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45935.530956481482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45935.530956481482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45935.530956481482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45935.530956481482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45935.530956481482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45935.530956481482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45935.530956481482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45935.530956481482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45935.530956481482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45935.530956481482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45935.530956481482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45935.530956481482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45935.530956481482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45935.530956481482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45935.530956481482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45935.530956481482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45935.530956481482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45935.530956481482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45935.530956481482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45935.530956481482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45935.530956481482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ref="G884:G947" ca="1" si="14">IFERROR(NOW()-F884,"-")</f>
        <v>45935.530956481482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45935.530956481482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45935.530956481482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45935.530956481482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45935.530956481482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45935.530956481482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45935.530956481482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45935.530956481482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45935.530956481482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45935.530956481482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45935.530956481482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45935.530956481482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45935.530956481482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45935.530956481482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45935.530956481482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45935.530956481482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45935.530956481482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45935.530956481482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45935.530956481482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45935.530956481482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45935.530956481482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45935.530956481482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45935.530956481482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45935.530956481482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45935.530956481482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45935.530956481482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45935.530956481482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45935.530956481482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45935.530956481482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45935.530956481482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45935.530956481482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45935.530956481482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45935.530956481482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45935.530956481482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45935.530956481482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45935.530956481482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45935.530956481482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45935.530956481482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45935.530956481482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45935.530956481482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45935.530956481482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45935.530956481482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45935.530956481482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45935.530956481482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45935.530956481482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45935.530956481482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45935.530956481482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45935.530956481482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45935.530956481482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45935.530956481482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45935.530956481482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45935.530956481482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45935.530956481482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45935.530956481482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45935.530956481482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45935.530956481482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45935.530956481482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45935.530956481482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45935.530956481482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45935.530956481482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45935.530956481482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45935.530956481482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45935.530956481482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45935.530956481482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ref="G948:G1011" ca="1" si="15">IFERROR(NOW()-F948,"-")</f>
        <v>45935.530956481482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45935.530956481482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45935.530956481482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45935.530956481482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45935.530956481482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45935.530956481482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45935.530956481482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45935.530956481482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45935.530956481482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45935.530956481482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45935.530956481482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45935.530956481482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45935.530956481482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45935.530956481482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45935.530956481482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45935.530956481482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45935.530956481482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45935.530956481482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45935.530956481482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45935.530956481482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45935.530956481482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45935.530956481482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45935.530956481482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45935.530956481482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45935.530956481482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45935.530956481482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45935.530956481482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45935.530956481482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45935.530956481482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45935.530956481482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45935.530956481482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45935.530956481482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45935.530956481482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45935.530956481482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45935.530956481482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45935.530956481482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45935.530956481482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45935.530956481482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45935.530956481482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45935.530956481482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45935.530956481482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45935.530956481482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45935.530956481482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45935.530956481482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45935.530956481482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45935.530956481482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45935.530956481482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45935.530956481482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45935.530956481482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45935.530956481482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45935.530956481482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45935.530956481482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45935.530956481482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45935.530956481482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45935.530956481482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45935.530956481482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45935.530956481482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45935.530956481482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45935.530956481482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45935.530956481482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45935.530956481482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45935.530956481482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45935.530956481482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45935.530956481482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ref="G1012:G1075" ca="1" si="16">IFERROR(NOW()-F1012,"-")</f>
        <v>45935.530956481482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45935.530956481482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45935.530956481482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45935.530956481482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45935.530956481482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45935.530956481482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45935.530956481482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45935.530956481482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45935.530956481482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45935.530956481482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45935.530956481482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45935.530956481482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45935.530956481482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45935.530956481482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45935.530956481482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45935.530956481482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45935.530956481482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45935.530956481482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45935.530956481482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45935.530956481482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45935.530956481482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45935.530956481482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45935.530956481482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45935.530956481482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45935.530956481482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45935.530956481482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45935.530956481482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45935.530956481482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45935.530956481482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45935.530956481482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45935.530956481482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45935.530956481482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45935.530956481482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45935.530956481482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45935.530956481482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45935.530956481482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45935.530956481482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45935.530956481482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45935.530956481482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45935.530956481482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45935.530956481482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45935.530956481482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45935.530956481482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45935.530956481482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45935.530956481482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45935.530956481482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45935.530956481482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45935.530956481482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45935.530956481482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45935.530956481482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45935.530956481482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45935.530956481482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45935.530956481482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45935.530956481482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45935.530956481482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45935.530956481482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45935.530956481482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45935.530956481482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45935.530956481482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45935.530956481482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45935.530956481482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45935.530956481482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45935.530956481482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45935.530956481482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ref="G1076:G1139" ca="1" si="17">IFERROR(NOW()-F1076,"-")</f>
        <v>45935.530956481482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45935.530956481482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45935.530956481482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45935.530956481482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45935.530956481482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45935.530956481482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45935.530956481482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45935.530956481482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45935.530956481482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45935.530956481482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45935.530956481482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45935.530956481482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45935.530956481482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45935.530956481482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45935.530956481482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45935.530956481482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45935.530956481482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45935.530956481482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45935.530956481482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45935.530956481482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45935.530956481482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45935.530956481482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45935.530956481482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45935.530956481482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45935.530956481482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45935.530956481482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45935.530956481482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45935.530956481482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45935.530956481482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45935.530956481482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45935.530956481482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45935.530956481482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45935.530956481482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45935.530956481482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45935.530956481482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45935.530956481482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45935.530956481482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45935.530956481482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45935.530956481482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45935.530956481482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45935.530956481482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45935.530956481482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45935.530956481482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45935.530956481482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45935.530956481482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45935.530956481482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45935.530956481482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45935.530956481482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45935.530956481482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45935.530956481482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45935.530956481482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45935.530956481482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45935.530956481482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45935.530956481482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45935.530956481482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45935.530956481482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45935.530956481482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45935.530956481482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45935.530956481482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45935.530956481482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45935.530956481482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45935.530956481482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45935.530956481482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45935.530956481482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ref="G1140:G1203" ca="1" si="18">IFERROR(NOW()-F1140,"-")</f>
        <v>45935.530956481482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45935.530956481482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45935.530956481482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45935.530956481482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45935.530956481482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45935.530956481482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45935.530956481482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45935.530956481482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45935.530956481482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45935.530956481482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45935.530956481482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45935.530956481482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45935.530956481482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45935.530956481482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45935.530956481482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45935.530956481482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45935.530956481482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45935.530956481482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45935.530956481482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45935.530956481482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45935.530956481482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45935.530956481482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45935.530956481482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45935.530956481482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45935.530956481482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45935.530956481482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45935.530956481482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45935.530956481482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45935.530956481482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45935.530956481482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45935.530956481482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45935.530956481482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45935.530956481482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45935.530956481482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45935.530956481482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45935.530956481482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45935.530956481482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45935.530956481482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45935.530956481482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45935.530956481482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45935.530956481482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45935.530956481482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45935.530956481482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45935.530956481482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45935.530956481482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45935.530956481482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45935.530956481482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45935.530956481482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45935.530956481482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45935.530956481482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45935.530956481482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45935.530956481482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45935.530956481482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45935.530956481482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45935.530956481482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45935.530956481482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45935.530956481482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45935.530956481482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45935.530956481482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45935.530956481482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45935.530956481482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45935.530956481482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45935.530956481482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45935.530956481482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ref="G1204:G1218" ca="1" si="19">IFERROR(NOW()-F1204,"-")</f>
        <v>45935.530956481482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45935.530956481482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45935.530956481482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45935.530956481482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45935.530956481482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45935.530956481482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45935.530956481482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45935.530956481482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45935.530956481482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45935.530956481482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45935.530956481482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45935.530956481482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45935.530956481482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45935.530956481482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45935.530956481482</v>
      </c>
      <c r="H1218" s="22"/>
      <c r="I1218" s="19" t="str">
        <f>IFERROR(VLOOKUP(D1218,DB!A:F,6,0),"")</f>
        <v/>
      </c>
      <c r="J1218" s="18" t="str">
        <f>IFERROR(VLOOKUP(D1218,DB!A:G,7,0),"")</f>
        <v/>
      </c>
      <c r="K1218" s="50"/>
      <c r="L1218" s="23" t="str">
        <f>IFERROR(VLOOKUP(D1218,DB!A:I,9,0),"")</f>
        <v/>
      </c>
    </row>
  </sheetData>
  <dataValidations count="2">
    <dataValidation allowBlank="1" showInputMessage="1" showErrorMessage="1" sqref="E1" xr:uid="{5914219A-CB83-432D-936A-CC0CB6F3982A}"/>
    <dataValidation type="list" allowBlank="1" showInputMessage="1" showErrorMessage="1" sqref="E2:E12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tabSelected="1" workbookViewId="0">
      <selection activeCell="F13" sqref="F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232.05023865740077</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4.6406784722203156</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34306</v>
      </c>
      <c r="E4" s="112" t="s">
        <v>38964</v>
      </c>
      <c r="F4" s="113">
        <v>45934.995312500003</v>
      </c>
      <c r="G4" s="114">
        <f ca="1">IFERROR(NOW()-F4,"")</f>
        <v>0.53564374999405118</v>
      </c>
      <c r="H4" s="113">
        <v>45934.989328703705</v>
      </c>
      <c r="I4" s="110" t="str">
        <f>IFERROR(VLOOKUP(D4,DB!A:F,6,0),"")</f>
        <v>SCECO</v>
      </c>
      <c r="J4" s="110" t="str">
        <f>IFERROR(VLOOKUP(D4,DB!A:G,7,0),"")</f>
        <v>Dead</v>
      </c>
      <c r="K4" s="115" t="s">
        <v>39062</v>
      </c>
      <c r="L4" s="107" t="str">
        <f>IFERROR(VLOOKUP(D4,DB!A:I,9,0),"")</f>
        <v>Latis</v>
      </c>
    </row>
    <row r="5" spans="1:16" ht="23.25" customHeight="1">
      <c r="A5" s="110" t="s">
        <v>39063</v>
      </c>
      <c r="B5" s="110" t="str">
        <f>IFERROR(VLOOKUP(D5,DB!A:K,11,0),"")</f>
        <v>R4</v>
      </c>
      <c r="C5" s="111">
        <v>2</v>
      </c>
      <c r="D5" s="107" t="s">
        <v>25891</v>
      </c>
      <c r="E5" s="112" t="s">
        <v>38964</v>
      </c>
      <c r="F5" s="113">
        <v>45935.156944444447</v>
      </c>
      <c r="G5" s="114">
        <f ca="1">IFERROR(NOW()-F5,"")</f>
        <v>0.37401180555025348</v>
      </c>
      <c r="H5" s="113">
        <v>45935.07104166667</v>
      </c>
      <c r="I5" s="110" t="str">
        <f>IFERROR(VLOOKUP(D5,DB!A:F,6,0),"")</f>
        <v>Generator-SG</v>
      </c>
      <c r="J5" s="110" t="str">
        <f>IFERROR(VLOOKUP(D5,DB!A:G,7,0),"")</f>
        <v>Good</v>
      </c>
      <c r="K5" s="115" t="s">
        <v>39064</v>
      </c>
      <c r="L5" s="107" t="str">
        <f>IFERROR(VLOOKUP(D5,DB!A:I,9,0),"")</f>
        <v>Latis</v>
      </c>
    </row>
    <row r="6" spans="1:16" ht="15" customHeight="1">
      <c r="A6" s="110" t="s">
        <v>39065</v>
      </c>
      <c r="B6" s="110" t="str">
        <f>IFERROR(VLOOKUP(D6,DB!A:K,11,0),"")</f>
        <v>R4</v>
      </c>
      <c r="C6" s="111">
        <v>1</v>
      </c>
      <c r="D6" s="107" t="s">
        <v>24468</v>
      </c>
      <c r="E6" s="112" t="s">
        <v>38964</v>
      </c>
      <c r="F6" s="113"/>
      <c r="G6" s="114">
        <f ca="1">IFERROR(NOW()-F6,"")</f>
        <v>45935.530956249997</v>
      </c>
      <c r="H6" s="113">
        <v>45935.419340277775</v>
      </c>
      <c r="I6" s="110" t="str">
        <f>IFERROR(VLOOKUP(D6,DB!A:F,6,0),"")</f>
        <v>SCECO</v>
      </c>
      <c r="J6" s="110" t="str">
        <f>IFERROR(VLOOKUP(D6,DB!A:G,7,0),"")</f>
        <v>Dead</v>
      </c>
      <c r="K6" s="115" t="s">
        <v>39066</v>
      </c>
      <c r="L6" s="107" t="str">
        <f>IFERROR(VLOOKUP(D6,DB!A:I,9,0),"")</f>
        <v>Latis</v>
      </c>
    </row>
    <row r="7" spans="1:16" ht="15" customHeight="1">
      <c r="A7" s="110" t="s">
        <v>39067</v>
      </c>
      <c r="B7" s="110" t="str">
        <f>IFERROR(VLOOKUP(D7,DB!A:K,11,0),"")</f>
        <v>R4</v>
      </c>
      <c r="C7" s="111">
        <v>1</v>
      </c>
      <c r="D7" s="107" t="s">
        <v>36282</v>
      </c>
      <c r="E7" s="112" t="s">
        <v>38964</v>
      </c>
      <c r="F7" s="113">
        <v>45935.5078125</v>
      </c>
      <c r="G7" s="114">
        <f ca="1">IFERROR(NOW()-F7,"")</f>
        <v>2.314374999696156E-2</v>
      </c>
      <c r="H7" s="113">
        <v>45935.502002314817</v>
      </c>
      <c r="I7" s="110" t="str">
        <f>IFERROR(VLOOKUP(D7,DB!A:F,6,0),"")</f>
        <v>Generator-SG</v>
      </c>
      <c r="J7" s="110" t="str">
        <f>IFERROR(VLOOKUP(D7,DB!A:G,7,0),"")</f>
        <v>No BB Shifted</v>
      </c>
      <c r="K7" s="115" t="s">
        <v>39068</v>
      </c>
      <c r="L7" s="107" t="str">
        <f>IFERROR(VLOOKUP(D7,DB!A:I,9,0),"")</f>
        <v>Latis</v>
      </c>
    </row>
    <row r="8" spans="1:16" ht="15" customHeight="1">
      <c r="A8" s="110"/>
      <c r="B8" s="110" t="str">
        <f>IFERROR(VLOOKUP(D8,DB!A:K,11,0),"")</f>
        <v/>
      </c>
      <c r="C8" s="111"/>
      <c r="D8" s="107"/>
      <c r="E8" s="112"/>
      <c r="F8" s="113"/>
      <c r="G8" s="114">
        <f ca="1">IFERROR(NOW()-F8,"")</f>
        <v>45935.530956249997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45935.530956249997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45935.530956249997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45935.530956249997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45935.530956249997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45935.530956249997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45935.530956249997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45935.530956249997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45935.530956249997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45935.530956249997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45935.530956249997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45935.530956249997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45935.530956249997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45935.530956249997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45935.530956249997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45935.530956249997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45935.530956249997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45935.530956249997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45935.530956249997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45935.530956249997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45935.530956249997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45935.530956249997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45935.530956249997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45935.530956249997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45935.530956249997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45935.530956249997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45935.530956249997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45935.530956249997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45935.530956249997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45935.530956249997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45935.530956249997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45935.530956249997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45935.530956249997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45935.530956249997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45935.530956249997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45935.530956249997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45935.530956249997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45935.530956249997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45935.530956249997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45935.530956249997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45935.530956249997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45935.530956249997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45935.530956249997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45935.530956249997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45935.530956249997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45935.530956249997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45935.530956249997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45935.530956249997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45935.530956249997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45935.530956249997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45935.530956249997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45935.530956249997</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45935.530956249997</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45935.530956249997</v>
      </c>
      <c r="H61" s="113"/>
      <c r="I61" s="110" t="str">
        <f>IFERROR(VLOOKUP(D61,DB!A:F,6,0),"")</f>
        <v/>
      </c>
      <c r="J61" s="110" t="str">
        <f>IFERROR(VLOOKUP(D61,DB!A:G,7,0),"")</f>
        <v/>
      </c>
      <c r="K61" s="115"/>
      <c r="L61" s="10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43.69889606480865</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38967</v>
      </c>
      <c r="F3" s="38">
        <v>45926.188877314817</v>
      </c>
      <c r="G3" s="39">
        <f ca="1">IFERROR(NOW()-F3,"-")</f>
        <v>9.3420789351803251</v>
      </c>
      <c r="H3" s="38">
        <v>45926.158159722225</v>
      </c>
      <c r="I3" s="37" t="str">
        <f>IFERROR(VLOOKUP(D3,DB!A:F,6,0),"")</f>
        <v>SCECO</v>
      </c>
      <c r="J3" s="37" t="str">
        <f>IFERROR(VLOOKUP(D3,DB!A:G,7,0),"")</f>
        <v>Good</v>
      </c>
      <c r="K3" s="37" t="s">
        <v>39072</v>
      </c>
      <c r="L3" s="37" t="str">
        <f>IFERROR(VLOOKUP(D3,DB!A:I,9,0),"")</f>
        <v>Latis</v>
      </c>
      <c r="M3" s="136"/>
    </row>
    <row r="4" spans="1:13" ht="15.75">
      <c r="A4" s="37"/>
      <c r="B4" s="37" t="str">
        <f>IFERROR(VLOOKUP(D4,DB!A:K,11,0),"")</f>
        <v/>
      </c>
      <c r="C4" s="37"/>
      <c r="D4" s="140"/>
      <c r="E4" s="37"/>
      <c r="F4" s="38"/>
      <c r="G4" s="39">
        <f ca="1">IFERROR(NOW()-F4,"-")</f>
        <v>45935.530956249997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45935.530956249997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45935.530956249997</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45935.530956249997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45935.530956249997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45935.530956249997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45935.530956249997</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45935.530956249997</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45935.530956249997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45935.530956249997</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45935.530956249997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45935.530956249997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45935.530956249997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45935.530956249997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45935.530956249997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45935.530956249997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45935.530956249997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45935.530956249997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45935.530956249997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45935.530956249997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45935.530956249997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45935.530956249997</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45935.530956249997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45935.530956249997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45935.530956249997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45935.530956249997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45935.530956249997</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45935.530956249997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45935.530956249997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45935.530956249997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45935.530956249997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45935.530956249997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45935.530956249997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45935.530956249997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45935.530956249997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45935.530956249997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45935.530956249997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45935.530956249997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45935.530956249997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45935.530956249997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45935.530956249997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45935.530956249997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45935.530956249997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45935.530956249997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45935.530956249997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45935.530956249997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45935.530956249997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45935.530956249997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45935.530956249997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45935.530956249997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45935.530956249997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45935.530956249997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45935.530956249997</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45935.530956249997</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45935.530956249997</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45935.530956249997</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45935.530956249997</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45935.530956249997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45935.530956249997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45935.530956249997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45935.530956249997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45935.530956249997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45935.530956249997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45935.530956249997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45935.530956249997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45935.530956249997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45935.530956249997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45935.530956249997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45935.530956249997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45935.530956249997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45935.530956249997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45935.530956249997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45935.530956249997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45935.530956249997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45935.530956249997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45935.530956249997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45935.530956249997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45935.530956249997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45935.530956249997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45935.530956249997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45935.530956249997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45935.530956249997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45935.530956249997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45935.530956249997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45935.530956249997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45935.530956249997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45935.530956249997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45935.530956249997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45935.530956249997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45935.530956249997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45935.530956249997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45935.530956249997</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45935.530956249997</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45935.530956249997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45935.530956249997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45935.530956249997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45935.530956249997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45935.530956249997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45935.530956249997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45935.530956249997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45935.530956249997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45935.530956249997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45935.530956249997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45935.530956249997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45935.530956249997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45935.530956249997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45935.530956249997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45935.530956249997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45935.530956249997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45935.530956249997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45935.530956249997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45935.530956249997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45935.530956249997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45935.530956249997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45935.530956249997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45935.530956249997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45935.530956249997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45935.530956249997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45935.530956249997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45935.530956249997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45935.530956249997</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45935.530956249997</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45935.530956249997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45935.530956249997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45935.530956249997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45935.530956249997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45935.530956249997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45935.530956249997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45935.530956249997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45935.530956249997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45935.530956249997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45935.530956249997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45935.530956249997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45935.530956249997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45935.530956249997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45935.530956249997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45935.530956249997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45935.530956249997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45935.530956249997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45935.530956249997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45935.530956249997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45935.530956249997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45935.530956249997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45935.530956249997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45935.530956249997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45935.530956249997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45935.530956249997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45935.530956249997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45935.530956249997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45935.530956249997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45935.530956249997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45935.530956249997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45935.530956249997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45935.530956249997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45935.530956249997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45935.530956249997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45935.530956249997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45935.530956249997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45935.530956249997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45935.530956249997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45935.530956249997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45935.530956249997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45935.530956249997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45935.530956249997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45935.530956249997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45935.530956249997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45935.530956249997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45935.530956249997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45935.530956249997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45935.530956249997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45935.530956249997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45935.530956249997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45935.530956249997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45935.530956249997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45935.530956249997</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45935.530956249997</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7"/>
  <sheetViews>
    <sheetView workbookViewId="0">
      <selection activeCell="D11" sqref="D11"/>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20" t="s">
        <v>5398</v>
      </c>
      <c r="C2" s="137">
        <v>1</v>
      </c>
      <c r="D2" s="120" t="s">
        <v>34463</v>
      </c>
      <c r="E2" s="137" t="s">
        <v>39074</v>
      </c>
      <c r="F2" s="138">
        <v>45926.772847222222</v>
      </c>
      <c r="G2" s="89">
        <f ca="1">IFERROR(NOW()-F2,"-")</f>
        <v>8.7581090277744806</v>
      </c>
      <c r="H2" s="139">
        <v>45927.449074074102</v>
      </c>
      <c r="I2" s="120" t="str">
        <f>IFERROR(VLOOKUP(D2,DB!A:F,6,0),"")</f>
        <v>SCECO</v>
      </c>
      <c r="J2" s="120" t="str">
        <f>IFERROR(VLOOKUP(D2,DB!A:G,7,0),"")</f>
        <v>Weak</v>
      </c>
      <c r="K2" s="137" t="s">
        <v>39075</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20" t="s">
        <v>5398</v>
      </c>
      <c r="C3" s="137">
        <v>1</v>
      </c>
      <c r="D3" s="120" t="s">
        <v>32861</v>
      </c>
      <c r="E3" s="137" t="s">
        <v>39074</v>
      </c>
      <c r="F3" s="138">
        <v>45933.880972222221</v>
      </c>
      <c r="G3" s="89">
        <f ca="1">IFERROR(NOW()-F3,"-")</f>
        <v>1.6499840277756448</v>
      </c>
      <c r="H3" s="139">
        <v>45929.455266203702</v>
      </c>
      <c r="I3" s="120" t="str">
        <f>IFERROR(VLOOKUP(D3,DB!A:F,6,0),"")</f>
        <v>SCECO</v>
      </c>
      <c r="J3" s="120" t="str">
        <f>IFERROR(VLOOKUP(D3,DB!A:G,7,0),"")</f>
        <v>In progress</v>
      </c>
      <c r="K3" s="137" t="s">
        <v>39075</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20" t="str">
        <f>IFERROR(VLOOKUP(D4,DB!A:K,11,0),"")</f>
        <v>R6</v>
      </c>
      <c r="C4" s="137">
        <v>1</v>
      </c>
      <c r="D4" s="120" t="s">
        <v>33684</v>
      </c>
      <c r="E4" s="137" t="s">
        <v>38964</v>
      </c>
      <c r="F4" s="139">
        <v>45933.705324074072</v>
      </c>
      <c r="G4" s="89">
        <f ca="1">IFERROR(NOW()-F4,"-")</f>
        <v>1.8256321759254206</v>
      </c>
      <c r="H4" s="139">
        <v>45933.228229166663</v>
      </c>
      <c r="I4" s="120" t="str">
        <f>IFERROR(VLOOKUP(D4,DB!A:F,6,0),"")</f>
        <v>SCECO</v>
      </c>
      <c r="J4" s="120" t="str">
        <f>IFERROR(VLOOKUP(D4,DB!A:G,7,0),"")</f>
        <v>Weak</v>
      </c>
      <c r="K4" s="137" t="s">
        <v>39078</v>
      </c>
      <c r="L4" s="126" t="str">
        <f>IFERROR(VLOOKUP(D4,DB!A:I,9,0),"")</f>
        <v>Latis</v>
      </c>
    </row>
    <row r="5" spans="1:16383" ht="31.5" customHeight="1">
      <c r="A5" s="137" t="s">
        <v>39079</v>
      </c>
      <c r="B5" s="120" t="s">
        <v>5398</v>
      </c>
      <c r="C5" s="137">
        <v>1</v>
      </c>
      <c r="D5" s="120" t="s">
        <v>33408</v>
      </c>
      <c r="E5" s="137" t="s">
        <v>38964</v>
      </c>
      <c r="F5" s="138">
        <v>45934.942245370374</v>
      </c>
      <c r="G5" s="89">
        <f ca="1">IFERROR(NOW()-F5,"-")</f>
        <v>0.58871087962324964</v>
      </c>
      <c r="H5" s="139">
        <v>45934.470231481479</v>
      </c>
      <c r="I5" s="120" t="str">
        <f>IFERROR(VLOOKUP(D5,DB!A:F,6,0),"")</f>
        <v>SCECO</v>
      </c>
      <c r="J5" s="120" t="str">
        <f>IFERROR(VLOOKUP(D5,DB!A:G,7,0),"")</f>
        <v>Dead</v>
      </c>
      <c r="K5" s="137" t="s">
        <v>39075</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39080</v>
      </c>
      <c r="B6" s="120" t="str">
        <f>IFERROR(VLOOKUP(D6,DB!A:K,11,0),"")</f>
        <v>R6</v>
      </c>
      <c r="C6" s="137">
        <v>2</v>
      </c>
      <c r="D6" s="120" t="s">
        <v>34039</v>
      </c>
      <c r="E6" s="137" t="s">
        <v>38964</v>
      </c>
      <c r="F6" s="139">
        <v>45935.431435185186</v>
      </c>
      <c r="G6" s="89">
        <f ca="1">IFERROR(NOW()-F6,"-")</f>
        <v>9.9521064810687676E-2</v>
      </c>
      <c r="H6" s="139">
        <v>45935.421168981484</v>
      </c>
      <c r="I6" s="120" t="str">
        <f>IFERROR(VLOOKUP(D6,DB!A:F,6,0),"")</f>
        <v>SCECO</v>
      </c>
      <c r="J6" s="120" t="str">
        <f>IFERROR(VLOOKUP(D6,DB!A:G,7,0),"")</f>
        <v>Dead</v>
      </c>
      <c r="K6" s="137" t="s">
        <v>39081</v>
      </c>
      <c r="L6" s="126" t="str">
        <f>IFERROR(VLOOKUP(D6,DB!A:I,9,0),"")</f>
        <v>Latis</v>
      </c>
      <c r="M6" s="137"/>
    </row>
    <row r="7" spans="1:16383" ht="31.5" customHeight="1">
      <c r="A7" s="121" t="s">
        <v>39082</v>
      </c>
      <c r="B7" s="120" t="str">
        <f>IFERROR(VLOOKUP(D7,DB!A:K,11,0),"")</f>
        <v>R6</v>
      </c>
      <c r="C7" s="137">
        <v>1</v>
      </c>
      <c r="D7" s="120" t="s">
        <v>34030</v>
      </c>
      <c r="E7" s="137" t="s">
        <v>38967</v>
      </c>
      <c r="F7" s="137"/>
      <c r="G7" s="89">
        <f ca="1">IFERROR(NOW()-F7,"-")</f>
        <v>45935.530956249997</v>
      </c>
      <c r="H7" s="139">
        <v>45935.421168981484</v>
      </c>
      <c r="I7" s="120" t="str">
        <f>IFERROR(VLOOKUP(D7,DB!A:F,6,0),"")</f>
        <v>SCECO</v>
      </c>
      <c r="J7" s="120" t="str">
        <f>IFERROR(VLOOKUP(D7,DB!A:G,7,0),"")</f>
        <v>Vandalized</v>
      </c>
      <c r="K7" s="137" t="s">
        <v>39083</v>
      </c>
      <c r="L7" s="126" t="str">
        <f>IFERROR(VLOOKUP(D7,DB!A:I,9,0),"")</f>
        <v>Latis</v>
      </c>
      <c r="M7" s="137"/>
    </row>
    <row r="8" spans="1:16383" ht="31.5" customHeight="1">
      <c r="A8" s="121"/>
      <c r="B8" s="120" t="str">
        <f>IFERROR(VLOOKUP(D8,DB!A:K,11,0),"")</f>
        <v/>
      </c>
      <c r="C8" s="137"/>
      <c r="D8" s="120"/>
      <c r="E8" s="137"/>
      <c r="F8" s="137"/>
      <c r="G8" s="89">
        <f ca="1">IFERROR(NOW()-F8,"-")</f>
        <v>45935.530956249997</v>
      </c>
      <c r="H8" s="137"/>
      <c r="I8" s="120" t="str">
        <f>IFERROR(VLOOKUP(D8,DB!A:F,6,0),"")</f>
        <v/>
      </c>
      <c r="J8" s="120" t="str">
        <f>IFERROR(VLOOKUP(D8,DB!A:G,7,0),"")</f>
        <v/>
      </c>
      <c r="K8" s="137"/>
      <c r="L8" s="126" t="str">
        <f>IFERROR(VLOOKUP(D8,DB!A:I,9,0),"")</f>
        <v/>
      </c>
    </row>
    <row r="9" spans="1:16383" ht="31.5" customHeight="1">
      <c r="A9" s="121"/>
      <c r="B9" s="120" t="str">
        <f>IFERROR(VLOOKUP(D9,DB!A:K,11,0),"")</f>
        <v/>
      </c>
      <c r="C9" s="137"/>
      <c r="D9" s="142"/>
      <c r="E9" s="137"/>
      <c r="F9" s="137"/>
      <c r="G9" s="89">
        <f ca="1">IFERROR(NOW()-F9,"-")</f>
        <v>45935.530956249997</v>
      </c>
      <c r="H9" s="137"/>
      <c r="I9" s="120" t="str">
        <f>IFERROR(VLOOKUP(D9,DB!A:F,6,0),"")</f>
        <v/>
      </c>
      <c r="J9" s="120" t="str">
        <f>IFERROR(VLOOKUP(D9,DB!A:G,7,0),"")</f>
        <v/>
      </c>
      <c r="K9" s="137"/>
      <c r="L9" s="126" t="str">
        <f>IFERROR(VLOOKUP(D9,DB!A:I,9,0),"")</f>
        <v/>
      </c>
    </row>
    <row r="10" spans="1:16383" ht="31.5" customHeight="1">
      <c r="A10" s="121"/>
      <c r="B10" s="120" t="str">
        <f>IFERROR(VLOOKUP(D10,DB!A:K,11,0),"")</f>
        <v/>
      </c>
      <c r="C10" s="137"/>
      <c r="D10" s="120"/>
      <c r="E10" s="137"/>
      <c r="F10" s="137"/>
      <c r="G10" s="89">
        <f ca="1">IFERROR(NOW()-F10,"-")</f>
        <v>45935.530956249997</v>
      </c>
      <c r="H10" s="137"/>
      <c r="I10" s="120" t="str">
        <f>IFERROR(VLOOKUP(D10,DB!A:F,6,0),"")</f>
        <v/>
      </c>
      <c r="J10" s="120" t="str">
        <f>IFERROR(VLOOKUP(D10,DB!A:G,7,0),"")</f>
        <v/>
      </c>
      <c r="K10" s="137"/>
      <c r="L10" s="126" t="str">
        <f>IFERROR(VLOOKUP(D10,DB!A:I,9,0),"")</f>
        <v/>
      </c>
    </row>
    <row r="11" spans="1:16383" ht="31.5" customHeight="1">
      <c r="A11" s="121"/>
      <c r="B11" s="120" t="str">
        <f>IFERROR(VLOOKUP(D11,DB!A:K,11,0),"")</f>
        <v/>
      </c>
      <c r="C11" s="137"/>
      <c r="D11" s="151"/>
      <c r="E11" s="137"/>
      <c r="F11" s="137"/>
      <c r="G11" s="89">
        <f ca="1">IFERROR(NOW()-F11,"-")</f>
        <v>45935.530956249997</v>
      </c>
      <c r="H11" s="137"/>
      <c r="I11" s="120" t="str">
        <f>IFERROR(VLOOKUP(D11,DB!A:F,6,0),"")</f>
        <v/>
      </c>
      <c r="J11" s="120" t="str">
        <f>IFERROR(VLOOKUP(D11,DB!A:G,7,0),"")</f>
        <v/>
      </c>
      <c r="K11" s="137"/>
      <c r="L11" s="126" t="str">
        <f>IFERROR(VLOOKUP(D11,DB!A:I,9,0),"")</f>
        <v/>
      </c>
    </row>
    <row r="12" spans="1:16383" ht="31.5" customHeight="1">
      <c r="A12" s="121"/>
      <c r="B12" s="120" t="str">
        <f>IFERROR(VLOOKUP(D12,DB!A:K,11,0),"")</f>
        <v/>
      </c>
      <c r="C12" s="122"/>
      <c r="D12" s="120"/>
      <c r="E12" s="123"/>
      <c r="F12" s="124"/>
      <c r="G12" s="89">
        <f ca="1">IFERROR(NOW()-F12,"-")</f>
        <v>45935.530956249997</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45935.530956249997</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45935.530956249997</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45935.530956249997</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45935.530956249997</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45935.530956249997</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45935.530956249997</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45935.530956249997</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45935.530956249997</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45935.530956249997</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45935.530956249997</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45935.530956249997</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45935.530956249997</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45935.530956249997</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45935.530956249997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45935.530956249997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45935.530956249997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45935.530956249997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45935.530956249997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45935.530956249997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45935.530956249997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45935.530956249997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45935.530956249997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45935.530956249997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45935.530956249997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45935.530956249997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45935.530956249997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45935.530956249997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45935.530956249997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45935.530956249997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45935.530956249997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45935.530956249997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45935.530956249997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45935.530956249997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45935.530956249997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45935.530956249997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45935.530956249997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45935.530956249997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45935.530956249997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45935.530956249997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45935.530956249997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45935.530956249997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45935.530956249997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45935.530956249997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45935.530956249997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45935.530956249997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45935.530956249997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45935.530956249997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45935.530956249997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45935.530956249997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45935.530956249997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45935.530956249997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45935.530956249997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45935.530956249997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45935.530956249997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45935.530956249997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45935.530956249997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45935.530956249997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45935.530956249997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45935.530956249997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45935.530956249997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45935.530956249997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45935.530956249997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45935.530956249997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45935.530956249997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45935.530956249997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45935.530956249997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45935.530956249997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45935.530956249997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45935.530956249997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45935.530956249997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45935.530956249997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45935.530956249997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45935.530956249997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45935.530956249997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45935.530956249997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45935.530956249997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45935.530956249997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45935.530956249997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45935.530956249997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45935.530956249997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45935.530956249997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45935.530956249997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45935.530956249997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45935.530956249997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45935.530956249997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45935.530956249997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45935.530956249997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45935.530956249997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45935.530956249997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45935.530956249997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45935.530956249997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45935.530956249997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45935.530956249997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45935.530956249997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45935.530956249997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45935.530956249997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45935.530956249997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45935.530956249997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45935.530956249997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45935.530956249997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45935.530956249997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45935.530956249997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45935.530956249997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45935.530956249997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45935.530956249997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45935.530956249997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45935.530956249997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45935.530956249997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45935.530956249997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45935.530956249997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45935.530956249997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45935.530956249997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45935.530956249997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45935.530956249997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45935.530956249997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45935.530956249997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45935.530956249997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45935.530956249997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45935.530956249997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45935.530956249997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45935.530956249997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45935.530956249997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45935.530956249997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45935.530956249997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45935.530956249997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45935.530956249997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45935.530956249997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45935.530956249997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45935.530956249997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45935.530956249997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45935.530956249997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45935.530956249997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45935.530956249997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45935.530956249997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45935.530956249997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45935.530956249997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45935.530956249997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45935.530956249997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45935.530956249997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45935.530956249997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45935.530956249997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45935.530956249997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45935.530956249997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45935.530956249997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45935.530956249997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45935.530956249997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45935.530956249997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45935.530956249997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45935.530956249997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45935.530956249997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45935.530956249997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45935.530956249997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45935.530956249997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45935.530956249997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45935.530956249997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45935.530956249997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45935.530956249997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45935.530956249997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45935.530956249997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45935.530956249997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45935.530956249997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45935.530956249997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45935.530956249997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45935.530956249997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45935.530956249997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45935.530956249997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45935.530956249997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45935.530956249997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45935.530956249997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45935.530956249997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45935.530956249997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45935.530956249997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45935.530956249997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45935.530956249997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45935.530956249997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45935.530956249997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45935.530956249997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45935.530956249997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45935.530956249997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45935.530956249997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45935.530956249997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45935.530956249997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45935.530956249997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45935.530956249997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45935.530956249997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45935.530956249997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45935.530956249997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45935.530956249997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45935.530956249997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45935.530956249997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45935.530956249997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45935.530956249997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45935.530956249997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45935.530956249997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45935.530956249997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45935.530956249997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45935.530956249997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45935.530956249997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45935.530956249997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45935.530956249997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45935.530956249997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45935.530956249997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45935.530956249997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45935.530956249997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45935.530956249997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45935.530956249997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45935.530956249997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45935.530956249997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45935.530956249997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45935.530956249997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45935.530956249997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45935.530956249997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45935.530956249997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45935.530956249997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45935.530956249997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45935.530956249997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45935.530956249997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45935.530956249997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45935.530956249997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45935.530956249997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45935.530956249997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45935.530956249997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45935.530956249997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45935.530956249997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45935.530956249997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45935.530956249997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45935.530956249997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45935.530956249997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45935.530956249997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45935.530956249997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45935.530956249997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45935.530956249997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45935.530956249997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45935.530956249997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45935.530956249997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45935.530956249997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45935.530956249997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45935.530956249997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45935.530956249997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45935.530956249997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45935.530956249997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45935.530956249997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45935.530956249997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45935.530956249997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45935.530956249997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45935.530956249997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45935.530956249997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45935.530956249997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45935.530956249997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45935.530956249997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45935.530956249997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45935.530956249997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45935.530956249997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45935.530956249997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45935.530956249997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45935.530956249997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45935.530956249997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45935.530956249997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45935.530956249997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45935.530956249997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45935.530956249997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45935.530956249997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45935.530956249997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45935.530956249997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45935.530956249997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45935.530956249997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45935.530956249997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45935.530956249997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45935.530956249997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45935.530956249997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45935.530956249997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45935.530956249997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45935.530956249997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45935.530956249997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45935.530956249997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45935.530956249997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45935.530956249997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45935.530956249997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45935.530956249997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45935.530956249997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45935.530956249997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45935.530956249997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45935.530956249997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45935.530956249997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45935.530956249997</v>
      </c>
      <c r="H297" s="124"/>
      <c r="I297" s="120" t="str">
        <f>IFERROR(VLOOKUP(D297,DB!A:F,6,0),"")</f>
        <v/>
      </c>
      <c r="J297" s="119" t="str">
        <f>IFERROR(VLOOKUP(D297,DB!A:G,7,0),"")</f>
        <v/>
      </c>
      <c r="K297" s="125"/>
      <c r="L297" s="126" t="str">
        <f>IFERROR(VLOOKUP(D297,DB!A:I,9,0),"")</f>
        <v/>
      </c>
    </row>
  </sheetData>
  <dataValidations count="2">
    <dataValidation allowBlank="1" showInputMessage="1" showErrorMessage="1" sqref="E1" xr:uid="{380493DB-286A-4683-AF55-C78F04945A49}"/>
    <dataValidation type="list" allowBlank="1" showInputMessage="1" showErrorMessage="1" sqref="E5:E29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2025-10-05T09:44:44Z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